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30" windowWidth="12630" windowHeight="11760" tabRatio="645" firstSheet="2" activeTab="2"/>
  </bookViews>
  <sheets>
    <sheet name="Brainstorming" sheetId="1" state="hidden" r:id="rId1"/>
    <sheet name="Generator" sheetId="2" state="hidden" r:id="rId2"/>
    <sheet name="Charakterbogen" sheetId="3" r:id="rId3"/>
    <sheet name="Internat" sheetId="4" state="hidden" r:id="rId4"/>
  </sheets>
  <definedNames>
    <definedName name="_xlnm.Print_Area" localSheetId="0">'Brainstorming'!$A$1:$S$155</definedName>
    <definedName name="_xlnm.Print_Area" localSheetId="2">'Charakterbogen'!$A$1:$J$58</definedName>
    <definedName name="_xlnm.Print_Area" localSheetId="1">'Generator'!$A$1:$J$27</definedName>
    <definedName name="_xlnm.Print_Area" localSheetId="3">'Internat'!$A$1:$I$46</definedName>
  </definedNames>
  <calcPr fullCalcOnLoad="1"/>
</workbook>
</file>

<file path=xl/comments3.xml><?xml version="1.0" encoding="utf-8"?>
<comments xmlns="http://schemas.openxmlformats.org/spreadsheetml/2006/main">
  <authors>
    <author>Holydark</author>
  </authors>
  <commentList>
    <comment ref="A3" authorId="0">
      <text>
        <r>
          <rPr>
            <b/>
            <sz val="8"/>
            <rFont val="Tahoma"/>
            <family val="0"/>
          </rPr>
          <t>Holydark: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Constantia"/>
            <family val="1"/>
          </rPr>
          <t>Mit F9 würfeln</t>
        </r>
      </text>
    </comment>
  </commentList>
</comments>
</file>

<file path=xl/sharedStrings.xml><?xml version="1.0" encoding="utf-8"?>
<sst xmlns="http://schemas.openxmlformats.org/spreadsheetml/2006/main" count="671" uniqueCount="454">
  <si>
    <t>Augenfarbe</t>
  </si>
  <si>
    <t>Haarfarbe</t>
  </si>
  <si>
    <t>Hautfarbe</t>
  </si>
  <si>
    <t>Klasse</t>
  </si>
  <si>
    <t>Vorteile</t>
  </si>
  <si>
    <t>Nachteile</t>
  </si>
  <si>
    <t>Besonderheit</t>
  </si>
  <si>
    <t>Besondere Gabe</t>
  </si>
  <si>
    <t>Depression</t>
  </si>
  <si>
    <t>Klassenraum</t>
  </si>
  <si>
    <t>Schlafraum</t>
  </si>
  <si>
    <t>Klassenräume</t>
  </si>
  <si>
    <t>Die Zauberlehrlinge mögen es nicht zu scheitern</t>
  </si>
  <si>
    <t>Jedes mal wenn sie scheitern sammeln sie Depressionspunkte</t>
  </si>
  <si>
    <t>schwarz</t>
  </si>
  <si>
    <t>grau</t>
  </si>
  <si>
    <t>weiß</t>
  </si>
  <si>
    <t>blau</t>
  </si>
  <si>
    <t>grün</t>
  </si>
  <si>
    <t>rot</t>
  </si>
  <si>
    <t>gelb</t>
  </si>
  <si>
    <t>lila</t>
  </si>
  <si>
    <t>3 farbig</t>
  </si>
  <si>
    <t>rosa</t>
  </si>
  <si>
    <t>braun</t>
  </si>
  <si>
    <t>gold</t>
  </si>
  <si>
    <t>bordou</t>
  </si>
  <si>
    <t>Creme</t>
  </si>
  <si>
    <t>Hexe</t>
  </si>
  <si>
    <t>Zauberer</t>
  </si>
  <si>
    <t>Druide</t>
  </si>
  <si>
    <t>Hexer</t>
  </si>
  <si>
    <t>Alchemist</t>
  </si>
  <si>
    <t>Beschwörer</t>
  </si>
  <si>
    <t>Schamane</t>
  </si>
  <si>
    <t>Priester</t>
  </si>
  <si>
    <t>Besonderer Gegenstand</t>
  </si>
  <si>
    <t>Aufenthaltsraum / Lernraum</t>
  </si>
  <si>
    <t>Aufenthaltsräume / Lernräume</t>
  </si>
  <si>
    <t>Schüchtern</t>
  </si>
  <si>
    <t>launisch</t>
  </si>
  <si>
    <t>Luft</t>
  </si>
  <si>
    <t>Sexy</t>
  </si>
  <si>
    <t>Heldenhaft</t>
  </si>
  <si>
    <t>Stark</t>
  </si>
  <si>
    <t>Ideenreich</t>
  </si>
  <si>
    <t>Improvisationstalent</t>
  </si>
  <si>
    <t>Kann Geister sehen</t>
  </si>
  <si>
    <t>Telekinese</t>
  </si>
  <si>
    <t>Dunkelsicht</t>
  </si>
  <si>
    <t>Fee</t>
  </si>
  <si>
    <t>Stolpern</t>
  </si>
  <si>
    <t>Hexenbesen</t>
  </si>
  <si>
    <t>Alchemistenkoffer</t>
  </si>
  <si>
    <t>Hübsche Kleidung</t>
  </si>
  <si>
    <t>Motorrad</t>
  </si>
  <si>
    <t>Schlüsselbund</t>
  </si>
  <si>
    <t>Haussocken</t>
  </si>
  <si>
    <t>Zauberbeutel</t>
  </si>
  <si>
    <t>Leeres Zauberbuch</t>
  </si>
  <si>
    <t>Kaugummis</t>
  </si>
  <si>
    <t>Werkzeugkoffer</t>
  </si>
  <si>
    <t>Unsichtbarkeit</t>
  </si>
  <si>
    <t>Fliegen</t>
  </si>
  <si>
    <t>An Wänden laufen</t>
  </si>
  <si>
    <t>Teleportieren</t>
  </si>
  <si>
    <t>Augen</t>
  </si>
  <si>
    <t>Ohren</t>
  </si>
  <si>
    <t>Haare</t>
  </si>
  <si>
    <t>Torso</t>
  </si>
  <si>
    <t>Aura</t>
  </si>
  <si>
    <t>Haustier</t>
  </si>
  <si>
    <t>Haut</t>
  </si>
  <si>
    <t>Würfel: 1W10</t>
  </si>
  <si>
    <t>Leicht</t>
  </si>
  <si>
    <t>Mittel</t>
  </si>
  <si>
    <t>Schwer</t>
  </si>
  <si>
    <t>Alchemieraum</t>
  </si>
  <si>
    <t>Gartenkunde</t>
  </si>
  <si>
    <t>Geschichte</t>
  </si>
  <si>
    <t>Sprachen</t>
  </si>
  <si>
    <t>Mathematik</t>
  </si>
  <si>
    <t>Duelle</t>
  </si>
  <si>
    <t>Wenn die Räume doch nur da wären wo sie sind.</t>
  </si>
  <si>
    <t>Heute hier morgen da.</t>
  </si>
  <si>
    <t>Pünktlich zum Unterricht zu kommen ist da gar net so einfach</t>
  </si>
  <si>
    <t>Wesen der anderen Welt</t>
  </si>
  <si>
    <t>Bibliothek</t>
  </si>
  <si>
    <t>Kantine</t>
  </si>
  <si>
    <t>Großer Garten</t>
  </si>
  <si>
    <t>Kleiner Garten</t>
  </si>
  <si>
    <t>Amphitheater</t>
  </si>
  <si>
    <t>Sporthalle</t>
  </si>
  <si>
    <t>Leseecke</t>
  </si>
  <si>
    <t>Toiletten</t>
  </si>
  <si>
    <t>Baderaum</t>
  </si>
  <si>
    <t>Schwimmbad</t>
  </si>
  <si>
    <t>Chronische Unlust</t>
  </si>
  <si>
    <t>Aufmerksamkeitsdefizit</t>
  </si>
  <si>
    <t>Telepathie</t>
  </si>
  <si>
    <t>Verblassen</t>
  </si>
  <si>
    <t>Was man anfasst geht kaputt</t>
  </si>
  <si>
    <t>Essen</t>
  </si>
  <si>
    <t>Ebenholz</t>
  </si>
  <si>
    <t>Alabaster</t>
  </si>
  <si>
    <t>Karamel</t>
  </si>
  <si>
    <t>Schokolade</t>
  </si>
  <si>
    <t>Eis</t>
  </si>
  <si>
    <t>Rose</t>
  </si>
  <si>
    <t>Ein kleiner Wunsch</t>
  </si>
  <si>
    <t>Sport</t>
  </si>
  <si>
    <t>Batterie</t>
  </si>
  <si>
    <t>Zeitdruck</t>
  </si>
  <si>
    <t>Angst</t>
  </si>
  <si>
    <t>Reinlichkeit</t>
  </si>
  <si>
    <t>Kein Lebenswille</t>
  </si>
  <si>
    <t>Kaufwahn</t>
  </si>
  <si>
    <t>Fell</t>
  </si>
  <si>
    <t>Schwierigkeit</t>
  </si>
  <si>
    <t>(4Stück)</t>
  </si>
  <si>
    <t>(6 Stück)</t>
  </si>
  <si>
    <t>Magie in der Heutigen Zeit</t>
  </si>
  <si>
    <t>Abenteuergestaltung</t>
  </si>
  <si>
    <t>Textil- &amp; Werkkunde</t>
  </si>
  <si>
    <t>Androgün</t>
  </si>
  <si>
    <t>Photografisches Gedächtnis</t>
  </si>
  <si>
    <t>Alter</t>
  </si>
  <si>
    <t>Lieblingskleidung</t>
  </si>
  <si>
    <t>Handschuhe</t>
  </si>
  <si>
    <t>Stiefel</t>
  </si>
  <si>
    <t>Gothicrock</t>
  </si>
  <si>
    <t>Fellumhang</t>
  </si>
  <si>
    <t>Mantel</t>
  </si>
  <si>
    <t>Haarreif</t>
  </si>
  <si>
    <t>Pullover</t>
  </si>
  <si>
    <t>Tanga</t>
  </si>
  <si>
    <t>Hemd</t>
  </si>
  <si>
    <t>Jeans</t>
  </si>
  <si>
    <t>Steigern:</t>
  </si>
  <si>
    <t>Neue Stufe mal 10 Energie</t>
  </si>
  <si>
    <t>Baby</t>
  </si>
  <si>
    <t>Persönlicher Gegenstand</t>
  </si>
  <si>
    <t>Holz</t>
  </si>
  <si>
    <t>Metall</t>
  </si>
  <si>
    <t>Kristall</t>
  </si>
  <si>
    <t>Federn</t>
  </si>
  <si>
    <t>Leder</t>
  </si>
  <si>
    <t>Blätter</t>
  </si>
  <si>
    <t>Glas</t>
  </si>
  <si>
    <t>Schwert</t>
  </si>
  <si>
    <t>Axt</t>
  </si>
  <si>
    <t>Stab</t>
  </si>
  <si>
    <t>Umhang</t>
  </si>
  <si>
    <t>Mütze</t>
  </si>
  <si>
    <t>Schuhe</t>
  </si>
  <si>
    <t>Kugel</t>
  </si>
  <si>
    <t>Speer</t>
  </si>
  <si>
    <t>Ring</t>
  </si>
  <si>
    <t>Kette</t>
  </si>
  <si>
    <t>Seide</t>
  </si>
  <si>
    <t>Wolle</t>
  </si>
  <si>
    <t>Energie</t>
  </si>
  <si>
    <t>Jedes mal wenn die Zauberlehrlinge</t>
  </si>
  <si>
    <t>bekommen sie Energie</t>
  </si>
  <si>
    <t>eine Aufgabe erfolgreich erfüllen</t>
  </si>
  <si>
    <t>Was mache ich mit Energie?</t>
  </si>
  <si>
    <t>.--&gt; Fertigkeiten steigern</t>
  </si>
  <si>
    <t>.--&gt; Situationen verändern.</t>
  </si>
  <si>
    <t>.--&gt;  für 5 eine große Situation verändern</t>
  </si>
  <si>
    <t>.--&gt; Situation schaffen</t>
  </si>
  <si>
    <t xml:space="preserve">Spieler können andere Spieler mit </t>
  </si>
  <si>
    <t>Energie belohnen für Aktionen die sie</t>
  </si>
  <si>
    <t>cool finden</t>
  </si>
  <si>
    <t>Charm</t>
  </si>
  <si>
    <t>unangenehme Aura</t>
  </si>
  <si>
    <t>nerviger Geist / Wesen</t>
  </si>
  <si>
    <t>Die Schule besteht aus 10 Stockwerken.</t>
  </si>
  <si>
    <t>Jedes neue Schuljahr ziehen die Schüler ein Stockwerk höher.</t>
  </si>
  <si>
    <t>Dort lernen sie dann alles für die nächste Stufe.</t>
  </si>
  <si>
    <t>Schnell Lerner</t>
  </si>
  <si>
    <t>Treppe rauf</t>
  </si>
  <si>
    <t>Treppe runter</t>
  </si>
  <si>
    <t>Stockwerk 1</t>
  </si>
  <si>
    <t>Körper</t>
  </si>
  <si>
    <t>Geist</t>
  </si>
  <si>
    <t>Sozial</t>
  </si>
  <si>
    <t>Anime Püppchen</t>
  </si>
  <si>
    <t>.1-5 Energie</t>
  </si>
  <si>
    <t>Verletzung</t>
  </si>
  <si>
    <t>Monster und Situationen.</t>
  </si>
  <si>
    <t>Monster und Situationen sind keien Zauberlehrlinge.</t>
  </si>
  <si>
    <t>Sie haben keine Vorteile, Nachteile, Besondere Gaben sondern sind einfach das was sie sind.</t>
  </si>
  <si>
    <t>Aber Monster und Situationen haben Schwierigkeitspunkte.</t>
  </si>
  <si>
    <t>Und zwar immer soviele wie Anzahl der Helden plus ihre Stufe</t>
  </si>
  <si>
    <t xml:space="preserve">Wenn die Animehelden vor einer Aufgabe stehen, kann es durch aus sein das sie auf mehrere Monster und Situationen </t>
  </si>
  <si>
    <t>stossen die ihnen das Leben total schwer machen wollen.</t>
  </si>
  <si>
    <t>Aber wozu hat man den Freunde.</t>
  </si>
  <si>
    <t>Monster</t>
  </si>
  <si>
    <t>Situationen</t>
  </si>
  <si>
    <t>Feen</t>
  </si>
  <si>
    <t>Böse Zauberer</t>
  </si>
  <si>
    <t>Böse Menschen</t>
  </si>
  <si>
    <t>gemeine Mitzauberlehrlinge</t>
  </si>
  <si>
    <t>Riesen</t>
  </si>
  <si>
    <t>ecklige irgendwas Monster</t>
  </si>
  <si>
    <t>Wilde Tiere</t>
  </si>
  <si>
    <t>Drachen</t>
  </si>
  <si>
    <t>Monster (Feen, Riesen, Böse Menschen, Böse Zauberer, usw.) und Situationen (See hinter der Tür, Dimensionstor offen, verschlossene Türen)</t>
  </si>
  <si>
    <t>Elementare</t>
  </si>
  <si>
    <t>Geister</t>
  </si>
  <si>
    <t>verschlossene Türen</t>
  </si>
  <si>
    <t>ecklige Pfützen</t>
  </si>
  <si>
    <t>stinkende Müllhaufen</t>
  </si>
  <si>
    <t>Wächter</t>
  </si>
  <si>
    <t>sehr viel Wasser</t>
  </si>
  <si>
    <t>.--&gt; 50 Energie neue Klasse</t>
  </si>
  <si>
    <t>geheime Tür</t>
  </si>
  <si>
    <t>andere Dimension</t>
  </si>
  <si>
    <t>das meistern eines Zaubers bis zum Wochenende</t>
  </si>
  <si>
    <t>finde das Klassenzimmer</t>
  </si>
  <si>
    <t>Ab in die Stadt zum Eis essen</t>
  </si>
  <si>
    <t>vorschollene Notizen</t>
  </si>
  <si>
    <t>Was ist wirklich im Essen der Kantine drin</t>
  </si>
  <si>
    <t>Besuch von anderen Wesen</t>
  </si>
  <si>
    <t>Internatsturnier</t>
  </si>
  <si>
    <t>Wo die Liebe hinfällt</t>
  </si>
  <si>
    <t>Dein Anime Püppchen</t>
  </si>
  <si>
    <t>&lt;-- 5 Eigenschaften die dein Anime Püppchen ausmachen</t>
  </si>
  <si>
    <t>1W10</t>
  </si>
  <si>
    <t>+</t>
  </si>
  <si>
    <t>Wert</t>
  </si>
  <si>
    <t>=</t>
  </si>
  <si>
    <t>Grundwerte</t>
  </si>
  <si>
    <t>Famililenerbe</t>
  </si>
  <si>
    <t>Glück der Welt</t>
  </si>
  <si>
    <t>Stufe</t>
  </si>
  <si>
    <t>Modifikator</t>
  </si>
  <si>
    <t>Astral</t>
  </si>
  <si>
    <t>Die Welt da draußen.</t>
  </si>
  <si>
    <t>Zauberlehrling haben zwar den ganzen Tag Unterricht,</t>
  </si>
  <si>
    <t>aber ab 16 Uhr beginnt die Freizeit</t>
  </si>
  <si>
    <t>Dann dürfen sie lernen, Sport Vereine besuchen</t>
  </si>
  <si>
    <t>In die Stadt gehen zum Eis essen oder einkaufen</t>
  </si>
  <si>
    <t>mit Freunden rumhängen oder was anderes tun.</t>
  </si>
  <si>
    <t>sturrer Mensch</t>
  </si>
  <si>
    <t>kein Geld</t>
  </si>
  <si>
    <t>Beispiele zum auswürfeln</t>
  </si>
  <si>
    <t>Ambeth - Animes verzaubern</t>
  </si>
  <si>
    <t>1-4</t>
  </si>
  <si>
    <t>5-9</t>
  </si>
  <si>
    <t>10-14</t>
  </si>
  <si>
    <t>15-20</t>
  </si>
  <si>
    <t>Würfel 1</t>
  </si>
  <si>
    <t>Würfel 2</t>
  </si>
  <si>
    <t>.+2</t>
  </si>
  <si>
    <t>.-2</t>
  </si>
  <si>
    <t>Haselnuss</t>
  </si>
  <si>
    <t>Marmor</t>
  </si>
  <si>
    <t>Katzenaugen</t>
  </si>
  <si>
    <t>Leuchtaugen</t>
  </si>
  <si>
    <t>Musteraugen</t>
  </si>
  <si>
    <t>Geisteraugen</t>
  </si>
  <si>
    <t>Reptilienaugen</t>
  </si>
  <si>
    <t>Hasenohren</t>
  </si>
  <si>
    <t>Fledermausohren</t>
  </si>
  <si>
    <t>Katzenohren</t>
  </si>
  <si>
    <t>Emotionshaar</t>
  </si>
  <si>
    <t>Greifhaare</t>
  </si>
  <si>
    <t>Schlangenhaare</t>
  </si>
  <si>
    <t>Pflanzenhaare</t>
  </si>
  <si>
    <t>Flügel</t>
  </si>
  <si>
    <t>Schwanz</t>
  </si>
  <si>
    <t>Minotaurus</t>
  </si>
  <si>
    <t>Riese</t>
  </si>
  <si>
    <t>Zwerg</t>
  </si>
  <si>
    <t>Kobold</t>
  </si>
  <si>
    <t>Aussehen</t>
  </si>
  <si>
    <t>Name</t>
  </si>
  <si>
    <t>Astrallicht</t>
  </si>
  <si>
    <t>Persönliche Beschreibung</t>
  </si>
  <si>
    <t>Energie aktuell</t>
  </si>
  <si>
    <t>Energie Gesamt</t>
  </si>
  <si>
    <t>Magier Daten</t>
  </si>
  <si>
    <t>Portrait</t>
  </si>
  <si>
    <t>Persönliche Eigenschaft I</t>
  </si>
  <si>
    <t>Persönliche Eigenschaft II</t>
  </si>
  <si>
    <t>Grundeigenschaften</t>
  </si>
  <si>
    <t>Persönliche Eigenschaften</t>
  </si>
  <si>
    <t>Besonderheit würfeln</t>
  </si>
  <si>
    <t>Schlangenhaut</t>
  </si>
  <si>
    <t>Delphinhaut</t>
  </si>
  <si>
    <t>Fischschuppen</t>
  </si>
  <si>
    <t>Pflanzehaut</t>
  </si>
  <si>
    <t>Torsotattoo</t>
  </si>
  <si>
    <t>Glameuraura</t>
  </si>
  <si>
    <t>Eisaura</t>
  </si>
  <si>
    <t>Feueraura</t>
  </si>
  <si>
    <t>Windaura</t>
  </si>
  <si>
    <t>Erdeaura</t>
  </si>
  <si>
    <t>Torsotasche</t>
  </si>
  <si>
    <t>Stahltorso</t>
  </si>
  <si>
    <t>Keine Haare</t>
  </si>
  <si>
    <t>Keine Ohren</t>
  </si>
  <si>
    <t>Spitze Ohren</t>
  </si>
  <si>
    <t>Ambeth - Animes verzaubern - Charakter Generator</t>
  </si>
  <si>
    <t>Level</t>
  </si>
  <si>
    <t>AUSNAHME: Monster können auch nur eine Schwierigkeit von Stufe der Helden haben. Und so oft vorkommen wie Anzahl Helden x 2 (max.)</t>
  </si>
  <si>
    <t>Stockwerk</t>
  </si>
  <si>
    <t>Internat</t>
  </si>
  <si>
    <t>Standort</t>
  </si>
  <si>
    <t>Würfel</t>
  </si>
  <si>
    <t>Schlafräume</t>
  </si>
  <si>
    <t>Anzahl Zauberlehrlinge:</t>
  </si>
  <si>
    <t>Bern</t>
  </si>
  <si>
    <t>Benno</t>
  </si>
  <si>
    <t>Bonk</t>
  </si>
  <si>
    <t>Bock</t>
  </si>
  <si>
    <t>Baldur</t>
  </si>
  <si>
    <t>Baldachin</t>
  </si>
  <si>
    <t>Würfel I</t>
  </si>
  <si>
    <t>Würfel II</t>
  </si>
  <si>
    <t>F9 zum würfeln drücken</t>
  </si>
  <si>
    <t>Eigenschaftswort:</t>
  </si>
  <si>
    <t>Bevorzugte Magie</t>
  </si>
  <si>
    <t>/</t>
  </si>
  <si>
    <t>Wetter</t>
  </si>
  <si>
    <t>Natur</t>
  </si>
  <si>
    <t>Element</t>
  </si>
  <si>
    <t>Alchemie</t>
  </si>
  <si>
    <t>Kampf</t>
  </si>
  <si>
    <t>Schatten</t>
  </si>
  <si>
    <t>Schutz</t>
  </si>
  <si>
    <t>Licht</t>
  </si>
  <si>
    <t>Verwandlung</t>
  </si>
  <si>
    <t>Kirschblüte</t>
  </si>
  <si>
    <t>Figur</t>
  </si>
  <si>
    <t>Muskulös</t>
  </si>
  <si>
    <t>DNA Cocktail</t>
  </si>
  <si>
    <t>1 Strang</t>
  </si>
  <si>
    <t>2 Stränge</t>
  </si>
  <si>
    <t>3 Stränge</t>
  </si>
  <si>
    <t>4 Stränge</t>
  </si>
  <si>
    <t>5 Stränge</t>
  </si>
  <si>
    <t>Runenverziert</t>
  </si>
  <si>
    <t>Drahtig</t>
  </si>
  <si>
    <t>Cyborg</t>
  </si>
  <si>
    <t>Stachlig</t>
  </si>
  <si>
    <t>Schattenmeister</t>
  </si>
  <si>
    <t>Halb-Anime</t>
  </si>
  <si>
    <t xml:space="preserve">Talent als </t>
  </si>
  <si>
    <t xml:space="preserve">Untalentiert als </t>
  </si>
  <si>
    <r>
      <rPr>
        <b/>
        <sz val="10"/>
        <rFont val="Arial"/>
        <family val="2"/>
      </rPr>
      <t>Haustier:</t>
    </r>
    <r>
      <rPr>
        <sz val="10"/>
        <rFont val="Arial"/>
        <family val="2"/>
      </rPr>
      <t xml:space="preserve"> Drache</t>
    </r>
  </si>
  <si>
    <r>
      <rPr>
        <b/>
        <sz val="10"/>
        <rFont val="Arial"/>
        <family val="2"/>
      </rPr>
      <t xml:space="preserve">Haustier: </t>
    </r>
    <r>
      <rPr>
        <sz val="10"/>
        <rFont val="Arial"/>
        <family val="2"/>
      </rPr>
      <t>Drache</t>
    </r>
  </si>
  <si>
    <r>
      <rPr>
        <b/>
        <sz val="10"/>
        <rFont val="Arial"/>
        <family val="2"/>
      </rPr>
      <t xml:space="preserve">Haustier: </t>
    </r>
    <r>
      <rPr>
        <sz val="10"/>
        <rFont val="Arial"/>
        <family val="2"/>
      </rPr>
      <t>Rabe</t>
    </r>
  </si>
  <si>
    <r>
      <rPr>
        <b/>
        <sz val="10"/>
        <rFont val="Arial"/>
        <family val="2"/>
      </rPr>
      <t xml:space="preserve">Haustier: </t>
    </r>
    <r>
      <rPr>
        <sz val="10"/>
        <rFont val="Arial"/>
        <family val="2"/>
      </rPr>
      <t>katze</t>
    </r>
  </si>
  <si>
    <r>
      <rPr>
        <b/>
        <sz val="10"/>
        <rFont val="Arial"/>
        <family val="2"/>
      </rPr>
      <t>Haustier:</t>
    </r>
    <r>
      <rPr>
        <sz val="10"/>
        <rFont val="Arial"/>
        <family val="2"/>
      </rPr>
      <t xml:space="preserve"> katze</t>
    </r>
  </si>
  <si>
    <r>
      <rPr>
        <b/>
        <sz val="10"/>
        <rFont val="Arial"/>
        <family val="2"/>
      </rPr>
      <t>Haustier:</t>
    </r>
    <r>
      <rPr>
        <sz val="10"/>
        <rFont val="Arial"/>
        <family val="2"/>
      </rPr>
      <t xml:space="preserve"> Seelenfreund</t>
    </r>
  </si>
  <si>
    <r>
      <rPr>
        <b/>
        <sz val="10"/>
        <rFont val="Arial"/>
        <family val="2"/>
      </rPr>
      <t xml:space="preserve">Haustier: </t>
    </r>
    <r>
      <rPr>
        <sz val="10"/>
        <rFont val="Arial"/>
        <family val="2"/>
      </rPr>
      <t>Seelenfreund</t>
    </r>
  </si>
  <si>
    <r>
      <rPr>
        <b/>
        <sz val="10"/>
        <rFont val="Arial"/>
        <family val="2"/>
      </rPr>
      <t>Haustier:</t>
    </r>
    <r>
      <rPr>
        <sz val="10"/>
        <rFont val="Arial"/>
        <family val="2"/>
      </rPr>
      <t xml:space="preserve"> Hund</t>
    </r>
  </si>
  <si>
    <r>
      <rPr>
        <b/>
        <sz val="10"/>
        <rFont val="Arial"/>
        <family val="2"/>
      </rPr>
      <t xml:space="preserve">Haustier: </t>
    </r>
    <r>
      <rPr>
        <sz val="10"/>
        <rFont val="Arial"/>
        <family val="2"/>
      </rPr>
      <t>Hund</t>
    </r>
  </si>
  <si>
    <t>Talent als Hexe</t>
  </si>
  <si>
    <t>Talent als Zauberer</t>
  </si>
  <si>
    <t>Talent als Druide</t>
  </si>
  <si>
    <t>Talent als Hexer</t>
  </si>
  <si>
    <t>Talent als Alchemist</t>
  </si>
  <si>
    <t>Talent als Beschwörer</t>
  </si>
  <si>
    <t>Talent als Schamane</t>
  </si>
  <si>
    <t>Talent als Priester</t>
  </si>
  <si>
    <t>Talent als Schattenmeister</t>
  </si>
  <si>
    <t>Talent als Fee</t>
  </si>
  <si>
    <t>Untalentiert als Hexe</t>
  </si>
  <si>
    <t>Untalentiert als Zauberer</t>
  </si>
  <si>
    <t>Untalentiert als Druide</t>
  </si>
  <si>
    <t>Untalentiert als Hexer</t>
  </si>
  <si>
    <t>Untalentiert als Alchemist</t>
  </si>
  <si>
    <t>Untalentiert als Beschwörer</t>
  </si>
  <si>
    <t>Untalentiert als Schamane</t>
  </si>
  <si>
    <t>Untalentiert als Priester</t>
  </si>
  <si>
    <t>Untalentiert als Schattenmeister</t>
  </si>
  <si>
    <t>Untalentiert als Fee</t>
  </si>
  <si>
    <t xml:space="preserve">Geistige Narbe </t>
  </si>
  <si>
    <t xml:space="preserve">Soziale Narbe </t>
  </si>
  <si>
    <t>Soziale und körperliche Narbe</t>
  </si>
  <si>
    <t>Improvisation würfeln</t>
  </si>
  <si>
    <t>Verletzung würfeln</t>
  </si>
  <si>
    <t>Astrallicht Narbe</t>
  </si>
  <si>
    <t>Astrallicht und Körper Narbe</t>
  </si>
  <si>
    <t>Astrallicht und Geist Narbe</t>
  </si>
  <si>
    <t>Astrallicht und Sozial Narbe</t>
  </si>
  <si>
    <t>Astrallicht improvisieren</t>
  </si>
  <si>
    <t xml:space="preserve">Körperliche Narbe  </t>
  </si>
  <si>
    <t xml:space="preserve">Körperliche und geistige Narbe </t>
  </si>
  <si>
    <t xml:space="preserve">Geistige und soziale Narbe </t>
  </si>
  <si>
    <t xml:space="preserve">Persönliche Eigenschaft I </t>
  </si>
  <si>
    <t xml:space="preserve">Persönliche Eigenschaft II </t>
  </si>
  <si>
    <t xml:space="preserve">zugehörige Magierichtung </t>
  </si>
  <si>
    <t xml:space="preserve">Magierichtung </t>
  </si>
  <si>
    <t xml:space="preserve">Geist </t>
  </si>
  <si>
    <t xml:space="preserve">Klasse </t>
  </si>
  <si>
    <t xml:space="preserve">Körper </t>
  </si>
  <si>
    <t>2 farbig</t>
  </si>
  <si>
    <t>Semester</t>
  </si>
  <si>
    <t>Geburtsdatum</t>
  </si>
  <si>
    <t>Geburtstag</t>
  </si>
  <si>
    <t>Wurf 2</t>
  </si>
  <si>
    <t>Unbekannt</t>
  </si>
  <si>
    <t xml:space="preserve">Geburtsmonat </t>
  </si>
  <si>
    <t>Wunschmonat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</si>
  <si>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</si>
  <si>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</si>
  <si>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</si>
  <si>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</si>
  <si>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</si>
  <si>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</si>
  <si>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</si>
  <si>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</si>
  <si>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</si>
  <si>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</si>
  <si>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</si>
  <si>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</si>
  <si>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</si>
  <si>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</si>
  <si>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</si>
  <si>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</si>
  <si>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</si>
  <si>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</si>
  <si>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</si>
  <si>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</si>
  <si>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</si>
  <si>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</si>
  <si>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</si>
  <si>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</si>
  <si>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</si>
  <si>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</si>
  <si>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</si>
  <si>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</si>
  <si>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</si>
  <si>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</si>
  <si>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</si>
  <si>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Wunschtag.</t>
  </si>
  <si>
    <t>Unbekannt.</t>
  </si>
  <si>
    <t>Indira.</t>
  </si>
  <si>
    <t>Keldor.</t>
  </si>
  <si>
    <t>Gerag.</t>
  </si>
  <si>
    <t>Persephone.</t>
  </si>
  <si>
    <t>Memkath.</t>
  </si>
  <si>
    <t>Sumel.</t>
  </si>
  <si>
    <t>Indiro.</t>
  </si>
  <si>
    <t>Wunschmonat.</t>
  </si>
  <si>
    <t>Chin Lu.</t>
  </si>
  <si>
    <t>Japaro.</t>
  </si>
  <si>
    <t>Oni.</t>
  </si>
  <si>
    <t>Onika.</t>
  </si>
  <si>
    <t>Algora.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</si>
</sst>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&quot;Stockwerk&quot;"/>
    <numFmt numFmtId="169" formatCode="&quot;Stockwerk&quot;\ 0"/>
    <numFmt numFmtId="170" formatCode="General\ &quot;Stück&quot;"/>
    <numFmt numFmtId="171" formatCode="&quot;&quot;\ &quot;Stück&quot;"/>
    <numFmt numFmtId="172" formatCode="0\ &quot;Stück&quot;"/>
    <numFmt numFmtId="173" formatCode="General\ &quot;Magier&quot;"/>
    <numFmt numFmtId="174" formatCode="&quot;Talent als&quot;\ General"/>
    <numFmt numFmtId="175" formatCode="&quot;Talent als&quot;\ "/>
    <numFmt numFmtId="176" formatCode="&quot;Talent als&quot;\ &quot;&quot;"/>
    <numFmt numFmtId="177" formatCode="&quot;.&quot;General&quot;.&quot;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26"/>
      <name val="Arial"/>
      <family val="2"/>
    </font>
    <font>
      <sz val="10"/>
      <color indexed="9"/>
      <name val="Arial"/>
      <family val="0"/>
    </font>
    <font>
      <sz val="30"/>
      <name val="Arial"/>
      <family val="0"/>
    </font>
    <font>
      <b/>
      <u val="single"/>
      <sz val="14"/>
      <name val="Arial"/>
      <family val="2"/>
    </font>
    <font>
      <i/>
      <u val="single"/>
      <sz val="30"/>
      <color indexed="4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Constantia"/>
      <family val="1"/>
    </font>
    <font>
      <sz val="10"/>
      <color indexed="49"/>
      <name val="Arial"/>
      <family val="2"/>
    </font>
    <font>
      <b/>
      <sz val="13"/>
      <color indexed="62"/>
      <name val="Kristen ITC"/>
      <family val="4"/>
    </font>
    <font>
      <sz val="11"/>
      <color indexed="49"/>
      <name val="Constantia"/>
      <family val="1"/>
    </font>
    <font>
      <b/>
      <sz val="11"/>
      <color indexed="49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9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19" xfId="0" applyFont="1" applyBorder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37" borderId="22" xfId="0" applyFill="1" applyBorder="1" applyAlignment="1">
      <alignment horizontal="center" vertical="center" textRotation="90"/>
    </xf>
    <xf numFmtId="0" fontId="0" fillId="37" borderId="23" xfId="0" applyFill="1" applyBorder="1" applyAlignment="1">
      <alignment horizontal="center" vertical="center" textRotation="90"/>
    </xf>
    <xf numFmtId="0" fontId="0" fillId="37" borderId="24" xfId="0" applyFill="1" applyBorder="1" applyAlignment="1">
      <alignment horizontal="center" vertical="center" textRotation="90"/>
    </xf>
    <xf numFmtId="0" fontId="0" fillId="38" borderId="22" xfId="0" applyFill="1" applyBorder="1" applyAlignment="1">
      <alignment horizontal="center" vertical="center" textRotation="90"/>
    </xf>
    <xf numFmtId="0" fontId="0" fillId="38" borderId="23" xfId="0" applyFill="1" applyBorder="1" applyAlignment="1">
      <alignment horizontal="center" vertical="center" textRotation="90"/>
    </xf>
    <xf numFmtId="0" fontId="0" fillId="38" borderId="24" xfId="0" applyFill="1" applyBorder="1" applyAlignment="1">
      <alignment horizontal="center" vertical="center" textRotation="90"/>
    </xf>
    <xf numFmtId="0" fontId="0" fillId="39" borderId="22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5" xfId="0" applyFill="1" applyBorder="1" applyAlignment="1">
      <alignment/>
    </xf>
    <xf numFmtId="0" fontId="6" fillId="0" borderId="25" xfId="0" applyFont="1" applyFill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6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0" fillId="0" borderId="32" xfId="0" applyBorder="1" applyAlignment="1">
      <alignment/>
    </xf>
    <xf numFmtId="0" fontId="12" fillId="0" borderId="33" xfId="0" applyFont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33" xfId="0" applyFill="1" applyBorder="1" applyAlignment="1">
      <alignment/>
    </xf>
    <xf numFmtId="0" fontId="1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41" borderId="19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13" xfId="0" applyFill="1" applyBorder="1" applyAlignment="1">
      <alignment horizontal="center" vertical="center" wrapText="1"/>
    </xf>
    <xf numFmtId="173" fontId="1" fillId="0" borderId="36" xfId="0" applyNumberFormat="1" applyFont="1" applyBorder="1" applyAlignment="1">
      <alignment horizontal="left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42" borderId="0" xfId="0" applyFill="1" applyAlignment="1">
      <alignment/>
    </xf>
    <xf numFmtId="0" fontId="0" fillId="43" borderId="0" xfId="0" applyFont="1" applyFill="1" applyAlignment="1">
      <alignment/>
    </xf>
    <xf numFmtId="0" fontId="0" fillId="44" borderId="0" xfId="0" applyFill="1" applyAlignment="1">
      <alignment/>
    </xf>
    <xf numFmtId="0" fontId="0" fillId="44" borderId="0" xfId="0" applyFont="1" applyFill="1" applyAlignment="1">
      <alignment/>
    </xf>
    <xf numFmtId="0" fontId="0" fillId="45" borderId="0" xfId="0" applyFill="1" applyAlignment="1">
      <alignment/>
    </xf>
    <xf numFmtId="0" fontId="0" fillId="46" borderId="0" xfId="0" applyFont="1" applyFill="1" applyAlignment="1">
      <alignment/>
    </xf>
    <xf numFmtId="0" fontId="0" fillId="46" borderId="0" xfId="0" applyFill="1" applyAlignment="1">
      <alignment/>
    </xf>
    <xf numFmtId="0" fontId="0" fillId="47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48" borderId="0" xfId="0" applyFont="1" applyFill="1" applyAlignment="1">
      <alignment/>
    </xf>
    <xf numFmtId="0" fontId="0" fillId="38" borderId="0" xfId="0" applyFill="1" applyAlignment="1">
      <alignment/>
    </xf>
    <xf numFmtId="0" fontId="0" fillId="49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0" xfId="0" applyFill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0" fontId="1" fillId="42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Alignment="1">
      <alignment/>
    </xf>
    <xf numFmtId="21" fontId="0" fillId="0" borderId="0" xfId="0" applyNumberFormat="1" applyFont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37" xfId="0" applyFill="1" applyBorder="1" applyAlignment="1" applyProtection="1">
      <alignment/>
      <protection locked="0"/>
    </xf>
    <xf numFmtId="0" fontId="18" fillId="0" borderId="0" xfId="0" applyFont="1" applyFill="1" applyAlignment="1">
      <alignment/>
    </xf>
    <xf numFmtId="0" fontId="0" fillId="0" borderId="37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0" fillId="0" borderId="38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4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/>
    </xf>
    <xf numFmtId="16" fontId="24" fillId="35" borderId="0" xfId="0" applyNumberFormat="1" applyFont="1" applyFill="1" applyAlignment="1">
      <alignment horizontal="center" wrapText="1"/>
    </xf>
    <xf numFmtId="16" fontId="24" fillId="0" borderId="0" xfId="0" applyNumberFormat="1" applyFont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51" borderId="22" xfId="0" applyFill="1" applyBorder="1" applyAlignment="1">
      <alignment horizontal="center" vertical="center" textRotation="90"/>
    </xf>
    <xf numFmtId="0" fontId="0" fillId="51" borderId="23" xfId="0" applyFill="1" applyBorder="1" applyAlignment="1">
      <alignment horizontal="center" vertical="center" textRotation="90"/>
    </xf>
    <xf numFmtId="0" fontId="0" fillId="51" borderId="24" xfId="0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0" fillId="41" borderId="21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39" borderId="22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 textRotation="90"/>
    </xf>
    <xf numFmtId="0" fontId="0" fillId="37" borderId="23" xfId="0" applyFill="1" applyBorder="1" applyAlignment="1">
      <alignment horizontal="center" vertical="center" textRotation="90"/>
    </xf>
    <xf numFmtId="0" fontId="0" fillId="37" borderId="24" xfId="0" applyFill="1" applyBorder="1" applyAlignment="1">
      <alignment horizontal="center" vertical="center" textRotation="90"/>
    </xf>
    <xf numFmtId="0" fontId="1" fillId="33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 textRotation="90"/>
    </xf>
    <xf numFmtId="0" fontId="0" fillId="38" borderId="23" xfId="0" applyFill="1" applyBorder="1" applyAlignment="1">
      <alignment horizontal="center" vertical="center" textRotation="90"/>
    </xf>
    <xf numFmtId="0" fontId="0" fillId="38" borderId="24" xfId="0" applyFill="1" applyBorder="1" applyAlignment="1">
      <alignment horizontal="center" vertical="center" textRotation="90"/>
    </xf>
    <xf numFmtId="0" fontId="0" fillId="50" borderId="40" xfId="0" applyFill="1" applyBorder="1" applyAlignment="1">
      <alignment horizontal="center" vertical="center" textRotation="90" wrapText="1"/>
    </xf>
    <xf numFmtId="0" fontId="0" fillId="50" borderId="41" xfId="0" applyFill="1" applyBorder="1" applyAlignment="1">
      <alignment horizontal="center" vertical="center" textRotation="90" wrapText="1"/>
    </xf>
    <xf numFmtId="0" fontId="0" fillId="50" borderId="42" xfId="0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42" borderId="43" xfId="0" applyFill="1" applyBorder="1" applyAlignment="1">
      <alignment horizontal="center" vertical="center" textRotation="90" wrapText="1"/>
    </xf>
    <xf numFmtId="0" fontId="0" fillId="42" borderId="44" xfId="0" applyFill="1" applyBorder="1" applyAlignment="1">
      <alignment horizontal="center" vertical="center" textRotation="90" wrapText="1"/>
    </xf>
    <xf numFmtId="0" fontId="0" fillId="42" borderId="45" xfId="0" applyFill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41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52" borderId="21" xfId="0" applyFill="1" applyBorder="1" applyAlignment="1">
      <alignment horizontal="center"/>
    </xf>
    <xf numFmtId="0" fontId="0" fillId="52" borderId="19" xfId="0" applyFill="1" applyBorder="1" applyAlignment="1">
      <alignment horizontal="center"/>
    </xf>
    <xf numFmtId="0" fontId="0" fillId="52" borderId="20" xfId="0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0" fontId="0" fillId="52" borderId="12" xfId="0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0" fontId="17" fillId="0" borderId="47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7" fillId="0" borderId="19" xfId="0" applyFont="1" applyFill="1" applyBorder="1" applyAlignment="1">
      <alignment horizontal="right"/>
    </xf>
    <xf numFmtId="0" fontId="17" fillId="0" borderId="48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22" xfId="0" applyFill="1" applyBorder="1" applyAlignment="1">
      <alignment horizontal="center" vertical="center" textRotation="90"/>
    </xf>
    <xf numFmtId="0" fontId="0" fillId="0" borderId="23" xfId="0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 textRotation="90"/>
    </xf>
    <xf numFmtId="169" fontId="1" fillId="33" borderId="19" xfId="0" applyNumberFormat="1" applyFont="1" applyFill="1" applyBorder="1" applyAlignment="1">
      <alignment horizontal="center" vertical="center"/>
    </xf>
    <xf numFmtId="169" fontId="1" fillId="33" borderId="0" xfId="0" applyNumberFormat="1" applyFont="1" applyFill="1" applyBorder="1" applyAlignment="1">
      <alignment horizontal="center" vertical="center"/>
    </xf>
    <xf numFmtId="169" fontId="1" fillId="33" borderId="1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12</xdr:row>
      <xdr:rowOff>28575</xdr:rowOff>
    </xdr:from>
    <xdr:to>
      <xdr:col>8</xdr:col>
      <xdr:colOff>685800</xdr:colOff>
      <xdr:row>15</xdr:row>
      <xdr:rowOff>57150</xdr:rowOff>
    </xdr:to>
    <xdr:sp>
      <xdr:nvSpPr>
        <xdr:cNvPr id="1" name="Oval 21"/>
        <xdr:cNvSpPr>
          <a:spLocks/>
        </xdr:cNvSpPr>
      </xdr:nvSpPr>
      <xdr:spPr>
        <a:xfrm>
          <a:off x="5486400" y="2400300"/>
          <a:ext cx="55245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57150</xdr:rowOff>
    </xdr:from>
    <xdr:to>
      <xdr:col>5</xdr:col>
      <xdr:colOff>666750</xdr:colOff>
      <xdr:row>15</xdr:row>
      <xdr:rowOff>85725</xdr:rowOff>
    </xdr:to>
    <xdr:sp>
      <xdr:nvSpPr>
        <xdr:cNvPr id="2" name="Oval 22"/>
        <xdr:cNvSpPr>
          <a:spLocks/>
        </xdr:cNvSpPr>
      </xdr:nvSpPr>
      <xdr:spPr>
        <a:xfrm>
          <a:off x="3114675" y="2428875"/>
          <a:ext cx="55245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43</xdr:row>
      <xdr:rowOff>28575</xdr:rowOff>
    </xdr:from>
    <xdr:to>
      <xdr:col>5</xdr:col>
      <xdr:colOff>733425</xdr:colOff>
      <xdr:row>46</xdr:row>
      <xdr:rowOff>85725</xdr:rowOff>
    </xdr:to>
    <xdr:sp>
      <xdr:nvSpPr>
        <xdr:cNvPr id="3" name="Oval 33"/>
        <xdr:cNvSpPr>
          <a:spLocks/>
        </xdr:cNvSpPr>
      </xdr:nvSpPr>
      <xdr:spPr>
        <a:xfrm>
          <a:off x="3181350" y="7677150"/>
          <a:ext cx="55245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43</xdr:row>
      <xdr:rowOff>19050</xdr:rowOff>
    </xdr:from>
    <xdr:to>
      <xdr:col>8</xdr:col>
      <xdr:colOff>571500</xdr:colOff>
      <xdr:row>46</xdr:row>
      <xdr:rowOff>76200</xdr:rowOff>
    </xdr:to>
    <xdr:sp>
      <xdr:nvSpPr>
        <xdr:cNvPr id="4" name="Oval 34"/>
        <xdr:cNvSpPr>
          <a:spLocks/>
        </xdr:cNvSpPr>
      </xdr:nvSpPr>
      <xdr:spPr>
        <a:xfrm>
          <a:off x="5372100" y="7667625"/>
          <a:ext cx="55245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50</xdr:row>
      <xdr:rowOff>123825</xdr:rowOff>
    </xdr:from>
    <xdr:to>
      <xdr:col>8</xdr:col>
      <xdr:colOff>9525</xdr:colOff>
      <xdr:row>54</xdr:row>
      <xdr:rowOff>19050</xdr:rowOff>
    </xdr:to>
    <xdr:sp>
      <xdr:nvSpPr>
        <xdr:cNvPr id="5" name="Oval 35"/>
        <xdr:cNvSpPr>
          <a:spLocks/>
        </xdr:cNvSpPr>
      </xdr:nvSpPr>
      <xdr:spPr>
        <a:xfrm>
          <a:off x="4810125" y="8915400"/>
          <a:ext cx="55245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50</xdr:row>
      <xdr:rowOff>123825</xdr:rowOff>
    </xdr:from>
    <xdr:to>
      <xdr:col>6</xdr:col>
      <xdr:colOff>542925</xdr:colOff>
      <xdr:row>54</xdr:row>
      <xdr:rowOff>19050</xdr:rowOff>
    </xdr:to>
    <xdr:sp>
      <xdr:nvSpPr>
        <xdr:cNvPr id="6" name="Oval 36"/>
        <xdr:cNvSpPr>
          <a:spLocks/>
        </xdr:cNvSpPr>
      </xdr:nvSpPr>
      <xdr:spPr>
        <a:xfrm>
          <a:off x="3752850" y="8915400"/>
          <a:ext cx="55245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3</xdr:row>
      <xdr:rowOff>161925</xdr:rowOff>
    </xdr:from>
    <xdr:to>
      <xdr:col>7</xdr:col>
      <xdr:colOff>180975</xdr:colOff>
      <xdr:row>5</xdr:row>
      <xdr:rowOff>123825</xdr:rowOff>
    </xdr:to>
    <xdr:sp fLocksText="0">
      <xdr:nvSpPr>
        <xdr:cNvPr id="7" name="Textfeld 11"/>
        <xdr:cNvSpPr txBox="1">
          <a:spLocks noChangeArrowheads="1"/>
        </xdr:cNvSpPr>
      </xdr:nvSpPr>
      <xdr:spPr>
        <a:xfrm>
          <a:off x="4324350" y="1028700"/>
          <a:ext cx="447675" cy="3333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9</xdr:row>
      <xdr:rowOff>104775</xdr:rowOff>
    </xdr:from>
    <xdr:to>
      <xdr:col>7</xdr:col>
      <xdr:colOff>171450</xdr:colOff>
      <xdr:row>11</xdr:row>
      <xdr:rowOff>114300</xdr:rowOff>
    </xdr:to>
    <xdr:sp fLocksText="0">
      <xdr:nvSpPr>
        <xdr:cNvPr id="8" name="Textfeld 12"/>
        <xdr:cNvSpPr txBox="1">
          <a:spLocks noChangeArrowheads="1"/>
        </xdr:cNvSpPr>
      </xdr:nvSpPr>
      <xdr:spPr>
        <a:xfrm>
          <a:off x="4314825" y="1990725"/>
          <a:ext cx="4476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15</xdr:row>
      <xdr:rowOff>104775</xdr:rowOff>
    </xdr:from>
    <xdr:to>
      <xdr:col>7</xdr:col>
      <xdr:colOff>219075</xdr:colOff>
      <xdr:row>17</xdr:row>
      <xdr:rowOff>104775</xdr:rowOff>
    </xdr:to>
    <xdr:sp fLocksText="0">
      <xdr:nvSpPr>
        <xdr:cNvPr id="9" name="Textfeld 13"/>
        <xdr:cNvSpPr txBox="1">
          <a:spLocks noChangeArrowheads="1"/>
        </xdr:cNvSpPr>
      </xdr:nvSpPr>
      <xdr:spPr>
        <a:xfrm>
          <a:off x="4362450" y="3009900"/>
          <a:ext cx="4476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12</xdr:row>
      <xdr:rowOff>171450</xdr:rowOff>
    </xdr:from>
    <xdr:to>
      <xdr:col>5</xdr:col>
      <xdr:colOff>590550</xdr:colOff>
      <xdr:row>14</xdr:row>
      <xdr:rowOff>142875</xdr:rowOff>
    </xdr:to>
    <xdr:sp fLocksText="0">
      <xdr:nvSpPr>
        <xdr:cNvPr id="10" name="Textfeld 14"/>
        <xdr:cNvSpPr txBox="1">
          <a:spLocks noChangeArrowheads="1"/>
        </xdr:cNvSpPr>
      </xdr:nvSpPr>
      <xdr:spPr>
        <a:xfrm>
          <a:off x="3209925" y="2543175"/>
          <a:ext cx="3810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12</xdr:row>
      <xdr:rowOff>123825</xdr:rowOff>
    </xdr:from>
    <xdr:to>
      <xdr:col>8</xdr:col>
      <xdr:colOff>600075</xdr:colOff>
      <xdr:row>14</xdr:row>
      <xdr:rowOff>95250</xdr:rowOff>
    </xdr:to>
    <xdr:sp fLocksText="0">
      <xdr:nvSpPr>
        <xdr:cNvPr id="11" name="Textfeld 15"/>
        <xdr:cNvSpPr txBox="1">
          <a:spLocks noChangeArrowheads="1"/>
        </xdr:cNvSpPr>
      </xdr:nvSpPr>
      <xdr:spPr>
        <a:xfrm>
          <a:off x="5572125" y="2495550"/>
          <a:ext cx="3810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51</xdr:row>
      <xdr:rowOff>57150</xdr:rowOff>
    </xdr:from>
    <xdr:to>
      <xdr:col>6</xdr:col>
      <xdr:colOff>447675</xdr:colOff>
      <xdr:row>53</xdr:row>
      <xdr:rowOff>66675</xdr:rowOff>
    </xdr:to>
    <xdr:sp fLocksText="0">
      <xdr:nvSpPr>
        <xdr:cNvPr id="12" name="Textfeld 16"/>
        <xdr:cNvSpPr txBox="1">
          <a:spLocks noChangeArrowheads="1"/>
        </xdr:cNvSpPr>
      </xdr:nvSpPr>
      <xdr:spPr>
        <a:xfrm>
          <a:off x="3829050" y="9010650"/>
          <a:ext cx="3810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51</xdr:row>
      <xdr:rowOff>66675</xdr:rowOff>
    </xdr:from>
    <xdr:to>
      <xdr:col>7</xdr:col>
      <xdr:colOff>685800</xdr:colOff>
      <xdr:row>53</xdr:row>
      <xdr:rowOff>76200</xdr:rowOff>
    </xdr:to>
    <xdr:sp fLocksText="0">
      <xdr:nvSpPr>
        <xdr:cNvPr id="13" name="Textfeld 17"/>
        <xdr:cNvSpPr txBox="1">
          <a:spLocks noChangeArrowheads="1"/>
        </xdr:cNvSpPr>
      </xdr:nvSpPr>
      <xdr:spPr>
        <a:xfrm>
          <a:off x="4895850" y="9020175"/>
          <a:ext cx="3810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43</xdr:row>
      <xdr:rowOff>104775</xdr:rowOff>
    </xdr:from>
    <xdr:to>
      <xdr:col>8</xdr:col>
      <xdr:colOff>485775</xdr:colOff>
      <xdr:row>45</xdr:row>
      <xdr:rowOff>114300</xdr:rowOff>
    </xdr:to>
    <xdr:sp fLocksText="0">
      <xdr:nvSpPr>
        <xdr:cNvPr id="14" name="Textfeld 18"/>
        <xdr:cNvSpPr txBox="1">
          <a:spLocks noChangeArrowheads="1"/>
        </xdr:cNvSpPr>
      </xdr:nvSpPr>
      <xdr:spPr>
        <a:xfrm>
          <a:off x="5457825" y="7753350"/>
          <a:ext cx="3810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43</xdr:row>
      <xdr:rowOff>123825</xdr:rowOff>
    </xdr:from>
    <xdr:to>
      <xdr:col>5</xdr:col>
      <xdr:colOff>638175</xdr:colOff>
      <xdr:row>45</xdr:row>
      <xdr:rowOff>133350</xdr:rowOff>
    </xdr:to>
    <xdr:sp fLocksText="0">
      <xdr:nvSpPr>
        <xdr:cNvPr id="15" name="Textfeld 19"/>
        <xdr:cNvSpPr txBox="1">
          <a:spLocks noChangeArrowheads="1"/>
        </xdr:cNvSpPr>
      </xdr:nvSpPr>
      <xdr:spPr>
        <a:xfrm>
          <a:off x="3257550" y="7772400"/>
          <a:ext cx="3810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37</xdr:row>
      <xdr:rowOff>28575</xdr:rowOff>
    </xdr:from>
    <xdr:to>
      <xdr:col>7</xdr:col>
      <xdr:colOff>190500</xdr:colOff>
      <xdr:row>38</xdr:row>
      <xdr:rowOff>200025</xdr:rowOff>
    </xdr:to>
    <xdr:sp fLocksText="0">
      <xdr:nvSpPr>
        <xdr:cNvPr id="16" name="Textfeld 21"/>
        <xdr:cNvSpPr txBox="1">
          <a:spLocks noChangeArrowheads="1"/>
        </xdr:cNvSpPr>
      </xdr:nvSpPr>
      <xdr:spPr>
        <a:xfrm>
          <a:off x="4333875" y="6610350"/>
          <a:ext cx="4476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36</xdr:row>
      <xdr:rowOff>104775</xdr:rowOff>
    </xdr:from>
    <xdr:to>
      <xdr:col>9</xdr:col>
      <xdr:colOff>666750</xdr:colOff>
      <xdr:row>57</xdr:row>
      <xdr:rowOff>95250</xdr:rowOff>
    </xdr:to>
    <xdr:sp>
      <xdr:nvSpPr>
        <xdr:cNvPr id="17" name="WordArt 951"/>
        <xdr:cNvSpPr>
          <a:spLocks/>
        </xdr:cNvSpPr>
      </xdr:nvSpPr>
      <xdr:spPr>
        <a:xfrm rot="16200000">
          <a:off x="6686550" y="6496050"/>
          <a:ext cx="142875" cy="3533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Stresseigenschaft I:______________</a:t>
          </a:r>
        </a:p>
      </xdr:txBody>
    </xdr:sp>
    <xdr:clientData/>
  </xdr:twoCellAnchor>
  <xdr:twoCellAnchor>
    <xdr:from>
      <xdr:col>9</xdr:col>
      <xdr:colOff>533400</xdr:colOff>
      <xdr:row>1</xdr:row>
      <xdr:rowOff>47625</xdr:rowOff>
    </xdr:from>
    <xdr:to>
      <xdr:col>9</xdr:col>
      <xdr:colOff>676275</xdr:colOff>
      <xdr:row>22</xdr:row>
      <xdr:rowOff>0</xdr:rowOff>
    </xdr:to>
    <xdr:sp>
      <xdr:nvSpPr>
        <xdr:cNvPr id="18" name="WordArt 955"/>
        <xdr:cNvSpPr>
          <a:spLocks/>
        </xdr:cNvSpPr>
      </xdr:nvSpPr>
      <xdr:spPr>
        <a:xfrm rot="16200000">
          <a:off x="6696075" y="523875"/>
          <a:ext cx="142875" cy="3524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Stresseigenschaft III:______________</a:t>
          </a:r>
        </a:p>
      </xdr:txBody>
    </xdr:sp>
    <xdr:clientData/>
  </xdr:twoCellAnchor>
  <xdr:twoCellAnchor>
    <xdr:from>
      <xdr:col>9</xdr:col>
      <xdr:colOff>200025</xdr:colOff>
      <xdr:row>18</xdr:row>
      <xdr:rowOff>47625</xdr:rowOff>
    </xdr:from>
    <xdr:to>
      <xdr:col>9</xdr:col>
      <xdr:colOff>342900</xdr:colOff>
      <xdr:row>39</xdr:row>
      <xdr:rowOff>9525</xdr:rowOff>
    </xdr:to>
    <xdr:sp>
      <xdr:nvSpPr>
        <xdr:cNvPr id="19" name="WordArt 956"/>
        <xdr:cNvSpPr>
          <a:spLocks/>
        </xdr:cNvSpPr>
      </xdr:nvSpPr>
      <xdr:spPr>
        <a:xfrm rot="16200000">
          <a:off x="6362700" y="3448050"/>
          <a:ext cx="142875" cy="3533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Stresseigenschaft II:______________</a:t>
          </a:r>
        </a:p>
      </xdr:txBody>
    </xdr:sp>
    <xdr:clientData/>
  </xdr:twoCellAnchor>
  <xdr:twoCellAnchor>
    <xdr:from>
      <xdr:col>6</xdr:col>
      <xdr:colOff>523875</xdr:colOff>
      <xdr:row>36</xdr:row>
      <xdr:rowOff>123825</xdr:rowOff>
    </xdr:from>
    <xdr:to>
      <xdr:col>7</xdr:col>
      <xdr:colOff>219075</xdr:colOff>
      <xdr:row>39</xdr:row>
      <xdr:rowOff>76200</xdr:rowOff>
    </xdr:to>
    <xdr:sp>
      <xdr:nvSpPr>
        <xdr:cNvPr id="20" name="Oval 33"/>
        <xdr:cNvSpPr>
          <a:spLocks/>
        </xdr:cNvSpPr>
      </xdr:nvSpPr>
      <xdr:spPr>
        <a:xfrm>
          <a:off x="4286250" y="6515100"/>
          <a:ext cx="523875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3</xdr:row>
      <xdr:rowOff>57150</xdr:rowOff>
    </xdr:from>
    <xdr:to>
      <xdr:col>7</xdr:col>
      <xdr:colOff>209550</xdr:colOff>
      <xdr:row>6</xdr:row>
      <xdr:rowOff>57150</xdr:rowOff>
    </xdr:to>
    <xdr:sp>
      <xdr:nvSpPr>
        <xdr:cNvPr id="21" name="Oval 33"/>
        <xdr:cNvSpPr>
          <a:spLocks/>
        </xdr:cNvSpPr>
      </xdr:nvSpPr>
      <xdr:spPr>
        <a:xfrm>
          <a:off x="4276725" y="923925"/>
          <a:ext cx="523875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123825</xdr:rowOff>
    </xdr:from>
    <xdr:to>
      <xdr:col>7</xdr:col>
      <xdr:colOff>238125</xdr:colOff>
      <xdr:row>12</xdr:row>
      <xdr:rowOff>19050</xdr:rowOff>
    </xdr:to>
    <xdr:sp>
      <xdr:nvSpPr>
        <xdr:cNvPr id="22" name="Oval 33"/>
        <xdr:cNvSpPr>
          <a:spLocks/>
        </xdr:cNvSpPr>
      </xdr:nvSpPr>
      <xdr:spPr>
        <a:xfrm>
          <a:off x="4305300" y="1847850"/>
          <a:ext cx="52387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14</xdr:row>
      <xdr:rowOff>152400</xdr:rowOff>
    </xdr:from>
    <xdr:to>
      <xdr:col>7</xdr:col>
      <xdr:colOff>266700</xdr:colOff>
      <xdr:row>18</xdr:row>
      <xdr:rowOff>28575</xdr:rowOff>
    </xdr:to>
    <xdr:sp>
      <xdr:nvSpPr>
        <xdr:cNvPr id="23" name="Oval 33"/>
        <xdr:cNvSpPr>
          <a:spLocks/>
        </xdr:cNvSpPr>
      </xdr:nvSpPr>
      <xdr:spPr>
        <a:xfrm>
          <a:off x="4333875" y="2886075"/>
          <a:ext cx="52387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37</xdr:row>
      <xdr:rowOff>38100</xdr:rowOff>
    </xdr:from>
    <xdr:to>
      <xdr:col>7</xdr:col>
      <xdr:colOff>114300</xdr:colOff>
      <xdr:row>38</xdr:row>
      <xdr:rowOff>209550</xdr:rowOff>
    </xdr:to>
    <xdr:sp fLocksText="0">
      <xdr:nvSpPr>
        <xdr:cNvPr id="24" name="Textfeld 24"/>
        <xdr:cNvSpPr txBox="1">
          <a:spLocks noChangeArrowheads="1"/>
        </xdr:cNvSpPr>
      </xdr:nvSpPr>
      <xdr:spPr>
        <a:xfrm>
          <a:off x="4362450" y="6619875"/>
          <a:ext cx="342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15</xdr:row>
      <xdr:rowOff>85725</xdr:rowOff>
    </xdr:from>
    <xdr:to>
      <xdr:col>7</xdr:col>
      <xdr:colOff>161925</xdr:colOff>
      <xdr:row>17</xdr:row>
      <xdr:rowOff>85725</xdr:rowOff>
    </xdr:to>
    <xdr:sp fLocksText="0">
      <xdr:nvSpPr>
        <xdr:cNvPr id="25" name="Textfeld 15"/>
        <xdr:cNvSpPr txBox="1">
          <a:spLocks noChangeArrowheads="1"/>
        </xdr:cNvSpPr>
      </xdr:nvSpPr>
      <xdr:spPr>
        <a:xfrm>
          <a:off x="4410075" y="2990850"/>
          <a:ext cx="342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9</xdr:row>
      <xdr:rowOff>85725</xdr:rowOff>
    </xdr:from>
    <xdr:to>
      <xdr:col>7</xdr:col>
      <xdr:colOff>152400</xdr:colOff>
      <xdr:row>11</xdr:row>
      <xdr:rowOff>95250</xdr:rowOff>
    </xdr:to>
    <xdr:sp fLocksText="0">
      <xdr:nvSpPr>
        <xdr:cNvPr id="26" name="Textfeld 15"/>
        <xdr:cNvSpPr txBox="1">
          <a:spLocks noChangeArrowheads="1"/>
        </xdr:cNvSpPr>
      </xdr:nvSpPr>
      <xdr:spPr>
        <a:xfrm>
          <a:off x="4400550" y="1971675"/>
          <a:ext cx="342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4</xdr:row>
      <xdr:rowOff>0</xdr:rowOff>
    </xdr:from>
    <xdr:to>
      <xdr:col>7</xdr:col>
      <xdr:colOff>142875</xdr:colOff>
      <xdr:row>5</xdr:row>
      <xdr:rowOff>123825</xdr:rowOff>
    </xdr:to>
    <xdr:sp fLocksText="0">
      <xdr:nvSpPr>
        <xdr:cNvPr id="27" name="Textfeld 15"/>
        <xdr:cNvSpPr txBox="1">
          <a:spLocks noChangeArrowheads="1"/>
        </xdr:cNvSpPr>
      </xdr:nvSpPr>
      <xdr:spPr>
        <a:xfrm>
          <a:off x="4391025" y="1028700"/>
          <a:ext cx="342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4"/>
  <sheetViews>
    <sheetView zoomScalePageLayoutView="0" workbookViewId="0" topLeftCell="E154">
      <selection activeCell="J165" sqref="J165"/>
    </sheetView>
  </sheetViews>
  <sheetFormatPr defaultColWidth="11.421875" defaultRowHeight="12.75"/>
  <cols>
    <col min="3" max="4" width="6.00390625" style="0" customWidth="1"/>
    <col min="10" max="10" width="13.57421875" style="0" customWidth="1"/>
  </cols>
  <sheetData>
    <row r="1" spans="1:19" s="25" customFormat="1" ht="12.75">
      <c r="A1" s="208" t="s">
        <v>0</v>
      </c>
      <c r="B1" s="208"/>
      <c r="C1" s="24"/>
      <c r="E1" s="208" t="s">
        <v>1</v>
      </c>
      <c r="F1" s="208"/>
      <c r="G1" s="69"/>
      <c r="I1" s="208" t="s">
        <v>2</v>
      </c>
      <c r="J1" s="208"/>
      <c r="K1" s="24"/>
      <c r="M1" s="36"/>
      <c r="N1" s="26"/>
      <c r="O1" s="26"/>
      <c r="P1" s="26"/>
      <c r="Q1" s="26"/>
      <c r="R1" s="26"/>
      <c r="S1" s="27"/>
    </row>
    <row r="2" spans="1:19" ht="12.75">
      <c r="A2">
        <v>1</v>
      </c>
      <c r="B2" t="s">
        <v>14</v>
      </c>
      <c r="E2">
        <v>1</v>
      </c>
      <c r="F2" t="s">
        <v>14</v>
      </c>
      <c r="I2">
        <v>1</v>
      </c>
      <c r="J2" t="s">
        <v>103</v>
      </c>
      <c r="M2" s="2"/>
      <c r="N2" s="3"/>
      <c r="O2" s="3"/>
      <c r="P2" s="3"/>
      <c r="Q2" s="3"/>
      <c r="R2" s="3"/>
      <c r="S2" s="4"/>
    </row>
    <row r="3" spans="1:19" ht="12.75">
      <c r="A3">
        <v>2</v>
      </c>
      <c r="B3" t="s">
        <v>15</v>
      </c>
      <c r="E3">
        <v>2</v>
      </c>
      <c r="F3" t="s">
        <v>24</v>
      </c>
      <c r="I3">
        <v>2</v>
      </c>
      <c r="J3" t="s">
        <v>105</v>
      </c>
      <c r="M3" s="37" t="s">
        <v>73</v>
      </c>
      <c r="N3" s="3"/>
      <c r="O3" s="38"/>
      <c r="P3" s="3"/>
      <c r="Q3" s="38" t="s">
        <v>161</v>
      </c>
      <c r="R3" s="3"/>
      <c r="S3" s="4"/>
    </row>
    <row r="4" spans="1:19" ht="12.75">
      <c r="A4">
        <v>3</v>
      </c>
      <c r="B4" t="s">
        <v>16</v>
      </c>
      <c r="E4">
        <v>3</v>
      </c>
      <c r="F4" t="s">
        <v>25</v>
      </c>
      <c r="I4">
        <v>3</v>
      </c>
      <c r="J4" t="s">
        <v>106</v>
      </c>
      <c r="M4" s="37" t="s">
        <v>118</v>
      </c>
      <c r="N4" s="3"/>
      <c r="O4" s="3"/>
      <c r="P4" s="3"/>
      <c r="Q4" s="3" t="s">
        <v>162</v>
      </c>
      <c r="R4" s="3"/>
      <c r="S4" s="4"/>
    </row>
    <row r="5" spans="1:19" ht="12.75">
      <c r="A5">
        <v>4</v>
      </c>
      <c r="B5" t="s">
        <v>17</v>
      </c>
      <c r="E5">
        <v>4</v>
      </c>
      <c r="F5" t="s">
        <v>17</v>
      </c>
      <c r="I5">
        <v>4</v>
      </c>
      <c r="J5" t="s">
        <v>256</v>
      </c>
      <c r="M5" s="54" t="s">
        <v>248</v>
      </c>
      <c r="N5" s="3" t="s">
        <v>140</v>
      </c>
      <c r="O5" s="3"/>
      <c r="P5" s="3"/>
      <c r="Q5" s="3" t="s">
        <v>164</v>
      </c>
      <c r="R5" s="3"/>
      <c r="S5" s="4"/>
    </row>
    <row r="6" spans="1:19" ht="12.75">
      <c r="A6">
        <v>5</v>
      </c>
      <c r="B6" t="s">
        <v>18</v>
      </c>
      <c r="E6">
        <v>5</v>
      </c>
      <c r="F6" t="s">
        <v>18</v>
      </c>
      <c r="I6">
        <v>5</v>
      </c>
      <c r="J6" t="s">
        <v>27</v>
      </c>
      <c r="M6" s="54" t="s">
        <v>249</v>
      </c>
      <c r="N6" s="3" t="s">
        <v>74</v>
      </c>
      <c r="O6" s="38" t="s">
        <v>138</v>
      </c>
      <c r="P6" s="3"/>
      <c r="Q6" s="3" t="s">
        <v>163</v>
      </c>
      <c r="R6" s="3"/>
      <c r="S6" s="4"/>
    </row>
    <row r="7" spans="1:19" ht="12.75">
      <c r="A7">
        <v>6</v>
      </c>
      <c r="B7" t="s">
        <v>19</v>
      </c>
      <c r="E7">
        <v>6</v>
      </c>
      <c r="F7" t="s">
        <v>21</v>
      </c>
      <c r="I7">
        <v>6</v>
      </c>
      <c r="J7" t="s">
        <v>108</v>
      </c>
      <c r="M7" s="54" t="s">
        <v>250</v>
      </c>
      <c r="N7" s="3" t="s">
        <v>75</v>
      </c>
      <c r="O7" s="3" t="s">
        <v>139</v>
      </c>
      <c r="P7" s="3"/>
      <c r="Q7" s="39" t="s">
        <v>187</v>
      </c>
      <c r="R7" s="3"/>
      <c r="S7" s="4"/>
    </row>
    <row r="8" spans="1:19" ht="12.75">
      <c r="A8">
        <v>7</v>
      </c>
      <c r="B8" t="s">
        <v>20</v>
      </c>
      <c r="E8">
        <v>7</v>
      </c>
      <c r="F8" t="s">
        <v>23</v>
      </c>
      <c r="I8">
        <v>7</v>
      </c>
      <c r="J8" t="s">
        <v>257</v>
      </c>
      <c r="M8" s="54" t="s">
        <v>251</v>
      </c>
      <c r="N8" s="3" t="s">
        <v>76</v>
      </c>
      <c r="O8" s="3"/>
      <c r="P8" s="3"/>
      <c r="Q8" s="3"/>
      <c r="R8" s="3"/>
      <c r="S8" s="4"/>
    </row>
    <row r="9" spans="1:19" ht="12.75">
      <c r="A9">
        <v>8</v>
      </c>
      <c r="B9" t="s">
        <v>21</v>
      </c>
      <c r="E9">
        <v>8</v>
      </c>
      <c r="F9" t="s">
        <v>26</v>
      </c>
      <c r="I9">
        <v>8</v>
      </c>
      <c r="J9" t="s">
        <v>334</v>
      </c>
      <c r="M9" s="2"/>
      <c r="N9" s="3"/>
      <c r="O9" s="3"/>
      <c r="P9" s="3"/>
      <c r="Q9" s="3"/>
      <c r="R9" s="3"/>
      <c r="S9" s="4"/>
    </row>
    <row r="10" spans="1:19" ht="12.75">
      <c r="A10">
        <v>9</v>
      </c>
      <c r="B10" t="s">
        <v>23</v>
      </c>
      <c r="E10">
        <v>9</v>
      </c>
      <c r="F10" t="s">
        <v>16</v>
      </c>
      <c r="I10">
        <v>9</v>
      </c>
      <c r="J10" t="s">
        <v>107</v>
      </c>
      <c r="M10" s="2"/>
      <c r="N10" s="3"/>
      <c r="O10" s="3"/>
      <c r="P10" s="3"/>
      <c r="Q10" s="3"/>
      <c r="R10" s="3"/>
      <c r="S10" s="4"/>
    </row>
    <row r="11" spans="1:19" ht="12.75">
      <c r="A11">
        <v>10</v>
      </c>
      <c r="B11" t="s">
        <v>400</v>
      </c>
      <c r="E11">
        <v>10</v>
      </c>
      <c r="F11" t="s">
        <v>22</v>
      </c>
      <c r="I11">
        <v>10</v>
      </c>
      <c r="J11" t="s">
        <v>104</v>
      </c>
      <c r="M11" s="37" t="s">
        <v>12</v>
      </c>
      <c r="N11" s="3"/>
      <c r="O11" s="3"/>
      <c r="P11" s="3"/>
      <c r="Q11" s="3"/>
      <c r="R11" s="3"/>
      <c r="S11" s="4"/>
    </row>
    <row r="12" spans="13:19" ht="13.5" thickBot="1">
      <c r="M12" s="40" t="s">
        <v>13</v>
      </c>
      <c r="N12" s="6"/>
      <c r="O12" s="6"/>
      <c r="P12" s="6"/>
      <c r="Q12" s="6"/>
      <c r="R12" s="6"/>
      <c r="S12" s="7"/>
    </row>
    <row r="13" ht="13.5" thickBot="1"/>
    <row r="14" spans="1:19" s="25" customFormat="1" ht="12.75">
      <c r="A14" s="208" t="s">
        <v>3</v>
      </c>
      <c r="B14" s="208"/>
      <c r="C14" s="24"/>
      <c r="E14" s="241" t="s">
        <v>4</v>
      </c>
      <c r="F14" s="240"/>
      <c r="G14" s="66" t="s">
        <v>254</v>
      </c>
      <c r="H14" s="28"/>
      <c r="I14" s="240" t="s">
        <v>5</v>
      </c>
      <c r="J14" s="240"/>
      <c r="K14" s="28" t="s">
        <v>255</v>
      </c>
      <c r="L14" s="27"/>
      <c r="M14" s="224" t="s">
        <v>127</v>
      </c>
      <c r="N14" s="208"/>
      <c r="P14" s="208" t="s">
        <v>141</v>
      </c>
      <c r="Q14" s="208"/>
      <c r="R14" s="208"/>
      <c r="S14" s="208"/>
    </row>
    <row r="15" spans="1:19" ht="12.75">
      <c r="A15" s="34">
        <v>1</v>
      </c>
      <c r="B15" s="34" t="s">
        <v>28</v>
      </c>
      <c r="C15" s="113" t="s">
        <v>325</v>
      </c>
      <c r="D15" s="114" t="s">
        <v>326</v>
      </c>
      <c r="E15" s="29">
        <v>1</v>
      </c>
      <c r="F15" s="30" t="s">
        <v>42</v>
      </c>
      <c r="G15" s="30"/>
      <c r="H15" s="144" t="s">
        <v>360</v>
      </c>
      <c r="I15" s="30">
        <v>1</v>
      </c>
      <c r="J15" s="30" t="s">
        <v>39</v>
      </c>
      <c r="K15" s="30"/>
      <c r="L15" s="146" t="s">
        <v>370</v>
      </c>
      <c r="M15">
        <v>1</v>
      </c>
      <c r="N15" t="s">
        <v>128</v>
      </c>
      <c r="P15" s="34">
        <v>1</v>
      </c>
      <c r="Q15" t="s">
        <v>107</v>
      </c>
      <c r="R15" s="34">
        <v>1</v>
      </c>
      <c r="S15" t="s">
        <v>157</v>
      </c>
    </row>
    <row r="16" spans="1:19" ht="12.75">
      <c r="A16" s="34">
        <v>2</v>
      </c>
      <c r="B16" s="34" t="s">
        <v>29</v>
      </c>
      <c r="C16" s="123" t="s">
        <v>327</v>
      </c>
      <c r="D16" s="1" t="s">
        <v>332</v>
      </c>
      <c r="E16" s="29">
        <v>2</v>
      </c>
      <c r="F16" s="30" t="s">
        <v>43</v>
      </c>
      <c r="G16" s="30"/>
      <c r="H16" s="144" t="s">
        <v>361</v>
      </c>
      <c r="I16" s="30">
        <v>2</v>
      </c>
      <c r="J16" s="30" t="s">
        <v>40</v>
      </c>
      <c r="K16" s="30"/>
      <c r="L16" s="146" t="s">
        <v>371</v>
      </c>
      <c r="M16">
        <v>2</v>
      </c>
      <c r="N16" t="s">
        <v>129</v>
      </c>
      <c r="P16" s="34">
        <v>2</v>
      </c>
      <c r="Q16" t="s">
        <v>148</v>
      </c>
      <c r="R16" s="34">
        <v>2</v>
      </c>
      <c r="S16" t="s">
        <v>156</v>
      </c>
    </row>
    <row r="17" spans="1:19" ht="12.75">
      <c r="A17" s="34">
        <v>3</v>
      </c>
      <c r="B17" s="34" t="s">
        <v>30</v>
      </c>
      <c r="C17" s="115" t="s">
        <v>326</v>
      </c>
      <c r="D17" s="118" t="s">
        <v>333</v>
      </c>
      <c r="E17" s="29">
        <v>3</v>
      </c>
      <c r="F17" s="30" t="s">
        <v>44</v>
      </c>
      <c r="G17" s="30"/>
      <c r="H17" s="144" t="s">
        <v>362</v>
      </c>
      <c r="I17" s="30">
        <v>3</v>
      </c>
      <c r="J17" s="30" t="s">
        <v>188</v>
      </c>
      <c r="K17" s="30"/>
      <c r="L17" s="146" t="s">
        <v>372</v>
      </c>
      <c r="M17">
        <v>3</v>
      </c>
      <c r="N17" t="s">
        <v>130</v>
      </c>
      <c r="P17" s="34">
        <v>3</v>
      </c>
      <c r="Q17" t="s">
        <v>143</v>
      </c>
      <c r="R17" s="34">
        <v>3</v>
      </c>
      <c r="S17" t="s">
        <v>155</v>
      </c>
    </row>
    <row r="18" spans="1:19" ht="12.75">
      <c r="A18" s="34">
        <v>4</v>
      </c>
      <c r="B18" s="34" t="s">
        <v>31</v>
      </c>
      <c r="C18" s="119" t="s">
        <v>328</v>
      </c>
      <c r="D18" s="122" t="s">
        <v>329</v>
      </c>
      <c r="E18" s="29">
        <v>4</v>
      </c>
      <c r="F18" s="30" t="s">
        <v>45</v>
      </c>
      <c r="G18" s="30"/>
      <c r="H18" s="144" t="s">
        <v>363</v>
      </c>
      <c r="I18" s="30">
        <v>4</v>
      </c>
      <c r="J18" s="30" t="s">
        <v>41</v>
      </c>
      <c r="K18" s="30"/>
      <c r="L18" s="146" t="s">
        <v>373</v>
      </c>
      <c r="M18">
        <v>4</v>
      </c>
      <c r="N18" t="s">
        <v>131</v>
      </c>
      <c r="P18" s="34">
        <v>4</v>
      </c>
      <c r="Q18" t="s">
        <v>142</v>
      </c>
      <c r="R18" s="34">
        <v>4</v>
      </c>
      <c r="S18" t="s">
        <v>149</v>
      </c>
    </row>
    <row r="19" spans="1:19" ht="12.75">
      <c r="A19" s="34">
        <v>5</v>
      </c>
      <c r="B19" s="34" t="s">
        <v>32</v>
      </c>
      <c r="C19" s="119" t="s">
        <v>328</v>
      </c>
      <c r="D19" s="123" t="s">
        <v>327</v>
      </c>
      <c r="E19" s="29">
        <v>5</v>
      </c>
      <c r="F19" s="30" t="s">
        <v>46</v>
      </c>
      <c r="G19" s="30"/>
      <c r="H19" s="144" t="s">
        <v>364</v>
      </c>
      <c r="I19" s="30">
        <v>5</v>
      </c>
      <c r="J19" s="30" t="s">
        <v>51</v>
      </c>
      <c r="K19" s="30"/>
      <c r="L19" s="146" t="s">
        <v>374</v>
      </c>
      <c r="M19">
        <v>5</v>
      </c>
      <c r="N19" t="s">
        <v>132</v>
      </c>
      <c r="P19" s="34">
        <v>5</v>
      </c>
      <c r="Q19" t="s">
        <v>144</v>
      </c>
      <c r="R19" s="34">
        <v>5</v>
      </c>
      <c r="S19" t="s">
        <v>150</v>
      </c>
    </row>
    <row r="20" spans="1:19" ht="12.75">
      <c r="A20" s="34">
        <v>6</v>
      </c>
      <c r="B20" s="34" t="s">
        <v>33</v>
      </c>
      <c r="C20" s="121" t="s">
        <v>209</v>
      </c>
      <c r="D20" s="116" t="s">
        <v>330</v>
      </c>
      <c r="E20" s="29">
        <v>6</v>
      </c>
      <c r="F20" s="30" t="s">
        <v>349</v>
      </c>
      <c r="G20" s="143"/>
      <c r="H20" s="144" t="s">
        <v>365</v>
      </c>
      <c r="I20" s="30">
        <v>6</v>
      </c>
      <c r="J20" s="30" t="s">
        <v>350</v>
      </c>
      <c r="K20" s="30"/>
      <c r="L20" s="146" t="s">
        <v>375</v>
      </c>
      <c r="M20">
        <v>6</v>
      </c>
      <c r="N20" t="s">
        <v>133</v>
      </c>
      <c r="P20" s="34">
        <v>6</v>
      </c>
      <c r="Q20" t="s">
        <v>145</v>
      </c>
      <c r="R20" s="34">
        <v>6</v>
      </c>
      <c r="S20" t="s">
        <v>151</v>
      </c>
    </row>
    <row r="21" spans="1:19" ht="12.75">
      <c r="A21" s="34">
        <v>7</v>
      </c>
      <c r="B21" s="34" t="s">
        <v>34</v>
      </c>
      <c r="C21" s="121" t="s">
        <v>209</v>
      </c>
      <c r="D21" s="122" t="s">
        <v>329</v>
      </c>
      <c r="E21" s="29">
        <v>7</v>
      </c>
      <c r="F21" s="31" t="s">
        <v>179</v>
      </c>
      <c r="G21" s="30"/>
      <c r="H21" s="144" t="s">
        <v>366</v>
      </c>
      <c r="I21" s="30">
        <v>7</v>
      </c>
      <c r="J21" s="30" t="s">
        <v>124</v>
      </c>
      <c r="K21" s="30"/>
      <c r="L21" s="146" t="s">
        <v>376</v>
      </c>
      <c r="M21">
        <v>7</v>
      </c>
      <c r="N21" t="s">
        <v>134</v>
      </c>
      <c r="P21" s="34">
        <v>7</v>
      </c>
      <c r="Q21" t="s">
        <v>146</v>
      </c>
      <c r="R21" s="34">
        <v>7</v>
      </c>
      <c r="S21" t="s">
        <v>152</v>
      </c>
    </row>
    <row r="22" spans="1:19" ht="12.75">
      <c r="A22" s="34">
        <v>8</v>
      </c>
      <c r="B22" s="34" t="s">
        <v>35</v>
      </c>
      <c r="C22" s="120" t="s">
        <v>332</v>
      </c>
      <c r="D22" s="112" t="s">
        <v>331</v>
      </c>
      <c r="E22" s="29">
        <v>8</v>
      </c>
      <c r="F22" s="31" t="s">
        <v>125</v>
      </c>
      <c r="G22" s="30"/>
      <c r="H22" s="144" t="s">
        <v>367</v>
      </c>
      <c r="I22" s="30">
        <v>8</v>
      </c>
      <c r="J22" s="30" t="s">
        <v>174</v>
      </c>
      <c r="K22" s="30"/>
      <c r="L22" s="146" t="s">
        <v>377</v>
      </c>
      <c r="M22">
        <v>8</v>
      </c>
      <c r="N22" t="s">
        <v>135</v>
      </c>
      <c r="P22" s="34">
        <v>8</v>
      </c>
      <c r="Q22" t="s">
        <v>147</v>
      </c>
      <c r="R22" s="34">
        <v>8</v>
      </c>
      <c r="S22" t="s">
        <v>153</v>
      </c>
    </row>
    <row r="23" spans="1:19" ht="12.75">
      <c r="A23" s="34">
        <v>9</v>
      </c>
      <c r="B23" s="34" t="s">
        <v>347</v>
      </c>
      <c r="C23" s="117" t="s">
        <v>333</v>
      </c>
      <c r="D23" s="116" t="s">
        <v>330</v>
      </c>
      <c r="E23" s="29">
        <v>9</v>
      </c>
      <c r="F23" s="30" t="s">
        <v>173</v>
      </c>
      <c r="G23" s="30"/>
      <c r="H23" s="144" t="s">
        <v>368</v>
      </c>
      <c r="I23" s="30">
        <v>9</v>
      </c>
      <c r="J23" s="30" t="s">
        <v>175</v>
      </c>
      <c r="K23" s="30"/>
      <c r="L23" s="146" t="s">
        <v>378</v>
      </c>
      <c r="M23">
        <v>9</v>
      </c>
      <c r="N23" t="s">
        <v>136</v>
      </c>
      <c r="P23" s="34">
        <v>9</v>
      </c>
      <c r="Q23" t="s">
        <v>159</v>
      </c>
      <c r="R23" s="34">
        <v>9</v>
      </c>
      <c r="S23" t="s">
        <v>154</v>
      </c>
    </row>
    <row r="24" spans="1:19" ht="13.5" thickBot="1">
      <c r="A24" s="34">
        <v>10</v>
      </c>
      <c r="B24" s="34" t="s">
        <v>50</v>
      </c>
      <c r="C24" s="113" t="s">
        <v>325</v>
      </c>
      <c r="D24" s="112" t="s">
        <v>331</v>
      </c>
      <c r="E24" s="32">
        <v>10</v>
      </c>
      <c r="F24" s="33" t="s">
        <v>234</v>
      </c>
      <c r="G24" s="33"/>
      <c r="H24" s="145" t="s">
        <v>369</v>
      </c>
      <c r="I24" s="33">
        <v>10</v>
      </c>
      <c r="J24" s="33" t="s">
        <v>233</v>
      </c>
      <c r="K24" s="33"/>
      <c r="L24" s="147" t="s">
        <v>379</v>
      </c>
      <c r="M24">
        <v>10</v>
      </c>
      <c r="N24" t="s">
        <v>137</v>
      </c>
      <c r="P24" s="34">
        <v>10</v>
      </c>
      <c r="Q24" t="s">
        <v>160</v>
      </c>
      <c r="R24" s="34">
        <v>10</v>
      </c>
      <c r="S24" t="s">
        <v>158</v>
      </c>
    </row>
    <row r="26" ht="13.5" thickBot="1"/>
    <row r="27" spans="1:19" s="25" customFormat="1" ht="12.75">
      <c r="A27" s="208" t="s">
        <v>6</v>
      </c>
      <c r="B27" s="208"/>
      <c r="C27" s="112" t="s">
        <v>337</v>
      </c>
      <c r="D27" s="140"/>
      <c r="E27" s="208" t="s">
        <v>7</v>
      </c>
      <c r="F27" s="208"/>
      <c r="G27" s="208"/>
      <c r="I27" s="208" t="s">
        <v>36</v>
      </c>
      <c r="J27" s="208"/>
      <c r="K27" s="24"/>
      <c r="M27" s="212" t="s">
        <v>8</v>
      </c>
      <c r="N27" s="212"/>
      <c r="Q27" s="36"/>
      <c r="R27" s="26"/>
      <c r="S27" s="27"/>
    </row>
    <row r="28" spans="1:19" ht="12.75">
      <c r="A28" s="34">
        <v>1</v>
      </c>
      <c r="B28" s="34" t="s">
        <v>66</v>
      </c>
      <c r="C28" s="34">
        <v>1</v>
      </c>
      <c r="D28" s="34" t="s">
        <v>66</v>
      </c>
      <c r="E28" s="34">
        <v>1</v>
      </c>
      <c r="F28" s="34" t="s">
        <v>62</v>
      </c>
      <c r="G28" s="34"/>
      <c r="I28" s="34">
        <v>1</v>
      </c>
      <c r="J28" s="34" t="s">
        <v>52</v>
      </c>
      <c r="K28" s="34"/>
      <c r="M28" s="35">
        <v>1</v>
      </c>
      <c r="N28" s="35" t="s">
        <v>112</v>
      </c>
      <c r="Q28" s="2" t="s">
        <v>165</v>
      </c>
      <c r="R28" s="3"/>
      <c r="S28" s="4"/>
    </row>
    <row r="29" spans="1:19" ht="12.75">
      <c r="A29" s="34">
        <v>2</v>
      </c>
      <c r="B29" s="34" t="s">
        <v>67</v>
      </c>
      <c r="C29" s="34">
        <v>2</v>
      </c>
      <c r="D29" s="34" t="s">
        <v>67</v>
      </c>
      <c r="E29" s="34">
        <v>2</v>
      </c>
      <c r="F29" s="34" t="s">
        <v>63</v>
      </c>
      <c r="G29" s="34"/>
      <c r="I29" s="34">
        <v>2</v>
      </c>
      <c r="J29" s="34" t="s">
        <v>53</v>
      </c>
      <c r="K29" s="34"/>
      <c r="M29" s="35">
        <v>2</v>
      </c>
      <c r="N29" s="35" t="s">
        <v>113</v>
      </c>
      <c r="Q29" s="2"/>
      <c r="R29" s="3"/>
      <c r="S29" s="4"/>
    </row>
    <row r="30" spans="1:19" ht="12.75">
      <c r="A30" s="34">
        <v>3</v>
      </c>
      <c r="B30" s="34" t="s">
        <v>68</v>
      </c>
      <c r="C30" s="34">
        <v>3</v>
      </c>
      <c r="D30" s="34" t="s">
        <v>68</v>
      </c>
      <c r="E30" s="34">
        <v>3</v>
      </c>
      <c r="F30" s="34" t="s">
        <v>64</v>
      </c>
      <c r="G30" s="34"/>
      <c r="I30" s="34">
        <v>3</v>
      </c>
      <c r="J30" s="34" t="s">
        <v>54</v>
      </c>
      <c r="K30" s="34"/>
      <c r="M30" s="35">
        <v>3</v>
      </c>
      <c r="N30" s="35" t="s">
        <v>114</v>
      </c>
      <c r="Q30" s="2" t="s">
        <v>166</v>
      </c>
      <c r="R30" s="3"/>
      <c r="S30" s="4"/>
    </row>
    <row r="31" spans="1:19" ht="12.75">
      <c r="A31" s="34">
        <v>4</v>
      </c>
      <c r="B31" s="34" t="s">
        <v>69</v>
      </c>
      <c r="C31" s="34">
        <v>4</v>
      </c>
      <c r="D31" s="34" t="s">
        <v>69</v>
      </c>
      <c r="E31" s="34">
        <v>4</v>
      </c>
      <c r="F31" s="34" t="s">
        <v>65</v>
      </c>
      <c r="G31" s="34"/>
      <c r="I31" s="34">
        <v>4</v>
      </c>
      <c r="J31" s="34" t="s">
        <v>55</v>
      </c>
      <c r="K31" s="34"/>
      <c r="M31" s="35">
        <v>4</v>
      </c>
      <c r="N31" s="35" t="s">
        <v>102</v>
      </c>
      <c r="Q31" s="2" t="s">
        <v>167</v>
      </c>
      <c r="R31" s="3"/>
      <c r="S31" s="4"/>
    </row>
    <row r="32" spans="1:19" ht="12.75">
      <c r="A32" s="34">
        <v>5</v>
      </c>
      <c r="B32" s="34" t="s">
        <v>335</v>
      </c>
      <c r="C32" s="34">
        <v>5</v>
      </c>
      <c r="D32" s="34" t="s">
        <v>335</v>
      </c>
      <c r="E32" s="34">
        <v>5</v>
      </c>
      <c r="F32" s="34" t="s">
        <v>47</v>
      </c>
      <c r="G32" s="34"/>
      <c r="I32" s="34">
        <v>5</v>
      </c>
      <c r="J32" s="34" t="s">
        <v>56</v>
      </c>
      <c r="K32" s="34"/>
      <c r="M32" s="35">
        <v>5</v>
      </c>
      <c r="N32" s="35" t="s">
        <v>97</v>
      </c>
      <c r="Q32" s="2" t="s">
        <v>168</v>
      </c>
      <c r="R32" s="3"/>
      <c r="S32" s="4"/>
    </row>
    <row r="33" spans="1:19" ht="12.75">
      <c r="A33" s="34">
        <v>6</v>
      </c>
      <c r="B33" s="34" t="s">
        <v>337</v>
      </c>
      <c r="C33" s="34">
        <v>6</v>
      </c>
      <c r="D33" s="34" t="s">
        <v>72</v>
      </c>
      <c r="E33" s="34">
        <v>6</v>
      </c>
      <c r="F33" s="34" t="s">
        <v>48</v>
      </c>
      <c r="G33" s="34"/>
      <c r="I33" s="34">
        <v>6</v>
      </c>
      <c r="J33" s="34" t="s">
        <v>57</v>
      </c>
      <c r="K33" s="34"/>
      <c r="M33" s="35">
        <v>6</v>
      </c>
      <c r="N33" s="35" t="s">
        <v>98</v>
      </c>
      <c r="Q33" s="2" t="s">
        <v>169</v>
      </c>
      <c r="R33" s="3"/>
      <c r="S33" s="4"/>
    </row>
    <row r="34" spans="1:19" ht="12.75">
      <c r="A34" s="34">
        <v>7</v>
      </c>
      <c r="B34" s="34" t="s">
        <v>72</v>
      </c>
      <c r="C34" s="34">
        <v>7</v>
      </c>
      <c r="D34" s="34" t="s">
        <v>70</v>
      </c>
      <c r="E34" s="34">
        <v>7</v>
      </c>
      <c r="F34" s="34" t="s">
        <v>49</v>
      </c>
      <c r="G34" s="34"/>
      <c r="I34" s="34">
        <v>7</v>
      </c>
      <c r="J34" s="34" t="s">
        <v>58</v>
      </c>
      <c r="K34" s="34"/>
      <c r="M34" s="35">
        <v>7</v>
      </c>
      <c r="N34" s="35" t="s">
        <v>100</v>
      </c>
      <c r="Q34" s="2" t="s">
        <v>215</v>
      </c>
      <c r="R34" s="3"/>
      <c r="S34" s="4"/>
    </row>
    <row r="35" spans="1:19" ht="12.75">
      <c r="A35" s="34">
        <v>8</v>
      </c>
      <c r="B35" s="34" t="s">
        <v>70</v>
      </c>
      <c r="C35" s="34">
        <v>8</v>
      </c>
      <c r="D35" s="34" t="s">
        <v>348</v>
      </c>
      <c r="E35" s="34">
        <v>8</v>
      </c>
      <c r="F35" s="34" t="s">
        <v>99</v>
      </c>
      <c r="G35" s="34"/>
      <c r="I35" s="34">
        <v>8</v>
      </c>
      <c r="J35" s="34" t="s">
        <v>59</v>
      </c>
      <c r="K35" s="34"/>
      <c r="M35" s="35">
        <v>8</v>
      </c>
      <c r="N35" s="35" t="s">
        <v>101</v>
      </c>
      <c r="Q35" s="2"/>
      <c r="R35" s="3"/>
      <c r="S35" s="4"/>
    </row>
    <row r="36" spans="1:19" ht="12.75">
      <c r="A36" s="34">
        <v>9</v>
      </c>
      <c r="B36" s="34" t="s">
        <v>348</v>
      </c>
      <c r="C36" s="34"/>
      <c r="D36" s="34"/>
      <c r="E36" s="34">
        <v>9</v>
      </c>
      <c r="F36" s="34" t="s">
        <v>109</v>
      </c>
      <c r="G36" s="34"/>
      <c r="I36" s="34">
        <v>9</v>
      </c>
      <c r="J36" s="34" t="s">
        <v>60</v>
      </c>
      <c r="K36" s="34"/>
      <c r="M36" s="35">
        <v>9</v>
      </c>
      <c r="N36" s="35" t="s">
        <v>115</v>
      </c>
      <c r="Q36" s="2" t="s">
        <v>170</v>
      </c>
      <c r="R36" s="3"/>
      <c r="S36" s="4"/>
    </row>
    <row r="37" spans="1:19" ht="12.75">
      <c r="A37" s="34">
        <v>10</v>
      </c>
      <c r="B37" s="34" t="s">
        <v>71</v>
      </c>
      <c r="C37" s="34"/>
      <c r="D37" s="34"/>
      <c r="E37" s="34">
        <v>10</v>
      </c>
      <c r="F37" s="34" t="s">
        <v>111</v>
      </c>
      <c r="G37" s="34"/>
      <c r="I37" s="34">
        <v>10</v>
      </c>
      <c r="J37" s="34" t="s">
        <v>61</v>
      </c>
      <c r="K37" s="34"/>
      <c r="M37" s="35">
        <v>10</v>
      </c>
      <c r="N37" s="35" t="s">
        <v>116</v>
      </c>
      <c r="Q37" s="2" t="s">
        <v>171</v>
      </c>
      <c r="R37" s="3"/>
      <c r="S37" s="4"/>
    </row>
    <row r="38" spans="17:19" ht="12.75">
      <c r="Q38" s="2" t="s">
        <v>172</v>
      </c>
      <c r="R38" s="3"/>
      <c r="S38" s="4"/>
    </row>
    <row r="39" spans="1:19" ht="12.75">
      <c r="A39" s="67"/>
      <c r="B39" t="s">
        <v>66</v>
      </c>
      <c r="D39" t="s">
        <v>67</v>
      </c>
      <c r="E39" t="s">
        <v>68</v>
      </c>
      <c r="F39" t="s">
        <v>69</v>
      </c>
      <c r="G39" s="125" t="s">
        <v>335</v>
      </c>
      <c r="H39" s="112" t="s">
        <v>337</v>
      </c>
      <c r="I39" t="s">
        <v>72</v>
      </c>
      <c r="J39" t="s">
        <v>70</v>
      </c>
      <c r="L39" t="s">
        <v>348</v>
      </c>
      <c r="M39" t="s">
        <v>71</v>
      </c>
      <c r="Q39" s="2"/>
      <c r="R39" s="3"/>
      <c r="S39" s="4"/>
    </row>
    <row r="40" spans="1:19" ht="12.75">
      <c r="A40" s="34">
        <v>1</v>
      </c>
      <c r="B40" t="s">
        <v>258</v>
      </c>
      <c r="D40" s="34" t="s">
        <v>303</v>
      </c>
      <c r="E40" s="34" t="s">
        <v>266</v>
      </c>
      <c r="F40" s="34" t="s">
        <v>293</v>
      </c>
      <c r="G40" s="124" t="s">
        <v>343</v>
      </c>
      <c r="H40" s="124" t="s">
        <v>338</v>
      </c>
      <c r="I40" s="34" t="s">
        <v>117</v>
      </c>
      <c r="J40" s="34" t="s">
        <v>295</v>
      </c>
      <c r="K40" s="34"/>
      <c r="L40" s="34" t="s">
        <v>272</v>
      </c>
      <c r="M40" s="34" t="s">
        <v>351</v>
      </c>
      <c r="Q40" s="2"/>
      <c r="R40" s="3"/>
      <c r="S40" s="4"/>
    </row>
    <row r="41" spans="1:19" ht="12.75">
      <c r="A41" s="34">
        <v>2</v>
      </c>
      <c r="B41" t="s">
        <v>258</v>
      </c>
      <c r="D41" s="34" t="s">
        <v>303</v>
      </c>
      <c r="E41" s="34" t="s">
        <v>266</v>
      </c>
      <c r="F41" s="34" t="s">
        <v>293</v>
      </c>
      <c r="G41" s="124" t="s">
        <v>343</v>
      </c>
      <c r="H41" s="124" t="s">
        <v>338</v>
      </c>
      <c r="I41" s="34" t="s">
        <v>117</v>
      </c>
      <c r="J41" s="34" t="s">
        <v>295</v>
      </c>
      <c r="K41" s="34"/>
      <c r="L41" s="34" t="s">
        <v>272</v>
      </c>
      <c r="M41" s="34" t="s">
        <v>352</v>
      </c>
      <c r="Q41" s="2"/>
      <c r="R41" s="3"/>
      <c r="S41" s="4"/>
    </row>
    <row r="42" spans="1:19" ht="12.75">
      <c r="A42" s="34">
        <v>3</v>
      </c>
      <c r="B42" t="s">
        <v>259</v>
      </c>
      <c r="D42" s="34" t="s">
        <v>302</v>
      </c>
      <c r="E42" s="34" t="s">
        <v>301</v>
      </c>
      <c r="F42" s="34" t="s">
        <v>270</v>
      </c>
      <c r="G42" s="124" t="s">
        <v>344</v>
      </c>
      <c r="H42" s="124" t="s">
        <v>339</v>
      </c>
      <c r="I42" s="34" t="s">
        <v>289</v>
      </c>
      <c r="J42" s="34" t="s">
        <v>296</v>
      </c>
      <c r="K42" s="34"/>
      <c r="L42" s="34" t="s">
        <v>273</v>
      </c>
      <c r="M42" s="34" t="s">
        <v>353</v>
      </c>
      <c r="Q42" s="2"/>
      <c r="R42" s="3"/>
      <c r="S42" s="4"/>
    </row>
    <row r="43" spans="1:19" ht="12.75">
      <c r="A43" s="34">
        <v>4</v>
      </c>
      <c r="B43" t="s">
        <v>259</v>
      </c>
      <c r="D43" s="34" t="s">
        <v>302</v>
      </c>
      <c r="E43" s="34" t="s">
        <v>301</v>
      </c>
      <c r="F43" s="34" t="s">
        <v>270</v>
      </c>
      <c r="G43" s="124" t="s">
        <v>344</v>
      </c>
      <c r="H43" s="124" t="s">
        <v>339</v>
      </c>
      <c r="I43" s="34" t="s">
        <v>289</v>
      </c>
      <c r="J43" s="34" t="s">
        <v>296</v>
      </c>
      <c r="K43" s="34"/>
      <c r="L43" s="34" t="s">
        <v>273</v>
      </c>
      <c r="M43" s="34" t="s">
        <v>353</v>
      </c>
      <c r="Q43" s="2"/>
      <c r="R43" s="3"/>
      <c r="S43" s="4"/>
    </row>
    <row r="44" spans="1:19" ht="12.75">
      <c r="A44" s="34">
        <v>5</v>
      </c>
      <c r="B44" t="s">
        <v>260</v>
      </c>
      <c r="D44" s="34" t="s">
        <v>263</v>
      </c>
      <c r="E44" s="34" t="s">
        <v>267</v>
      </c>
      <c r="F44" s="34" t="s">
        <v>271</v>
      </c>
      <c r="G44" s="124" t="s">
        <v>336</v>
      </c>
      <c r="H44" s="124" t="s">
        <v>340</v>
      </c>
      <c r="I44" s="34" t="s">
        <v>290</v>
      </c>
      <c r="J44" s="34" t="s">
        <v>297</v>
      </c>
      <c r="K44" s="34"/>
      <c r="L44" s="34" t="s">
        <v>274</v>
      </c>
      <c r="M44" s="34" t="s">
        <v>354</v>
      </c>
      <c r="Q44" s="2"/>
      <c r="R44" s="3"/>
      <c r="S44" s="4"/>
    </row>
    <row r="45" spans="1:19" ht="12.75">
      <c r="A45" s="34">
        <v>6</v>
      </c>
      <c r="B45" t="s">
        <v>260</v>
      </c>
      <c r="D45" s="34" t="s">
        <v>263</v>
      </c>
      <c r="E45" s="34" t="s">
        <v>267</v>
      </c>
      <c r="F45" s="34" t="s">
        <v>271</v>
      </c>
      <c r="G45" s="124" t="s">
        <v>336</v>
      </c>
      <c r="H45" s="124" t="s">
        <v>340</v>
      </c>
      <c r="I45" s="34" t="s">
        <v>290</v>
      </c>
      <c r="J45" s="34" t="s">
        <v>297</v>
      </c>
      <c r="K45" s="34"/>
      <c r="L45" s="34" t="s">
        <v>274</v>
      </c>
      <c r="M45" s="34" t="s">
        <v>355</v>
      </c>
      <c r="Q45" s="2"/>
      <c r="R45" s="3"/>
      <c r="S45" s="4"/>
    </row>
    <row r="46" spans="1:19" ht="12.75">
      <c r="A46" s="34">
        <v>7</v>
      </c>
      <c r="B46" t="s">
        <v>261</v>
      </c>
      <c r="D46" s="34" t="s">
        <v>264</v>
      </c>
      <c r="E46" s="34" t="s">
        <v>268</v>
      </c>
      <c r="F46" s="34" t="s">
        <v>299</v>
      </c>
      <c r="G46" s="124" t="s">
        <v>345</v>
      </c>
      <c r="H46" s="124" t="s">
        <v>341</v>
      </c>
      <c r="I46" s="34" t="s">
        <v>291</v>
      </c>
      <c r="J46" s="34" t="s">
        <v>298</v>
      </c>
      <c r="K46" s="34"/>
      <c r="L46" s="34" t="s">
        <v>50</v>
      </c>
      <c r="M46" s="34" t="s">
        <v>356</v>
      </c>
      <c r="Q46" s="2"/>
      <c r="R46" s="3"/>
      <c r="S46" s="4"/>
    </row>
    <row r="47" spans="1:19" ht="12.75">
      <c r="A47" s="34">
        <v>8</v>
      </c>
      <c r="B47" t="s">
        <v>261</v>
      </c>
      <c r="D47" s="34" t="s">
        <v>264</v>
      </c>
      <c r="E47" s="34" t="s">
        <v>268</v>
      </c>
      <c r="F47" s="34" t="s">
        <v>299</v>
      </c>
      <c r="G47" s="124" t="s">
        <v>345</v>
      </c>
      <c r="H47" s="124" t="s">
        <v>341</v>
      </c>
      <c r="I47" s="34" t="s">
        <v>291</v>
      </c>
      <c r="J47" s="34" t="s">
        <v>298</v>
      </c>
      <c r="K47" s="34"/>
      <c r="L47" s="34" t="s">
        <v>50</v>
      </c>
      <c r="M47" s="34" t="s">
        <v>357</v>
      </c>
      <c r="Q47" s="2"/>
      <c r="R47" s="3"/>
      <c r="S47" s="4"/>
    </row>
    <row r="48" spans="1:19" ht="12.75">
      <c r="A48" s="34">
        <v>9</v>
      </c>
      <c r="B48" t="s">
        <v>262</v>
      </c>
      <c r="D48" s="34" t="s">
        <v>265</v>
      </c>
      <c r="E48" s="34" t="s">
        <v>269</v>
      </c>
      <c r="F48" s="34" t="s">
        <v>300</v>
      </c>
      <c r="G48" s="124" t="s">
        <v>346</v>
      </c>
      <c r="H48" s="124" t="s">
        <v>342</v>
      </c>
      <c r="I48" s="34" t="s">
        <v>292</v>
      </c>
      <c r="J48" s="34" t="s">
        <v>294</v>
      </c>
      <c r="K48" s="34"/>
      <c r="L48" s="34" t="s">
        <v>275</v>
      </c>
      <c r="M48" s="34" t="s">
        <v>358</v>
      </c>
      <c r="Q48" s="2"/>
      <c r="R48" s="3"/>
      <c r="S48" s="4"/>
    </row>
    <row r="49" spans="1:19" ht="12.75">
      <c r="A49" s="34">
        <v>10</v>
      </c>
      <c r="B49" t="s">
        <v>262</v>
      </c>
      <c r="D49" s="34" t="s">
        <v>265</v>
      </c>
      <c r="E49" s="34" t="s">
        <v>269</v>
      </c>
      <c r="F49" s="34" t="s">
        <v>300</v>
      </c>
      <c r="G49" s="124" t="s">
        <v>346</v>
      </c>
      <c r="H49" s="124" t="s">
        <v>342</v>
      </c>
      <c r="I49" s="34" t="s">
        <v>292</v>
      </c>
      <c r="J49" s="34" t="s">
        <v>294</v>
      </c>
      <c r="K49" s="34"/>
      <c r="L49" s="34" t="s">
        <v>275</v>
      </c>
      <c r="M49" s="34" t="s">
        <v>359</v>
      </c>
      <c r="Q49" s="2"/>
      <c r="R49" s="3"/>
      <c r="S49" s="4"/>
    </row>
    <row r="50" spans="1:19" ht="12.75">
      <c r="A50" s="34"/>
      <c r="D50" s="34"/>
      <c r="E50" s="34"/>
      <c r="F50" s="34"/>
      <c r="G50" s="148"/>
      <c r="H50" s="148"/>
      <c r="I50" s="34"/>
      <c r="J50" s="34"/>
      <c r="K50" s="34"/>
      <c r="L50" s="34"/>
      <c r="M50" s="34"/>
      <c r="Q50" s="2"/>
      <c r="R50" s="3"/>
      <c r="S50" s="4"/>
    </row>
    <row r="51" spans="1:19" ht="12.75">
      <c r="A51" s="34"/>
      <c r="D51" s="34">
        <f>IF(Generator!C9=Brainstorming!F19,Brainstorming!C52,"")</f>
      </c>
      <c r="E51" s="34"/>
      <c r="F51" s="34" t="str">
        <f>F19</f>
        <v>Improvisationstalent</v>
      </c>
      <c r="G51" s="148"/>
      <c r="J51" s="148" t="str">
        <f>J17</f>
        <v>Verletzung</v>
      </c>
      <c r="K51" s="34"/>
      <c r="L51" s="34"/>
      <c r="M51" s="34"/>
      <c r="Q51" s="2"/>
      <c r="R51" s="3"/>
      <c r="S51" s="4"/>
    </row>
    <row r="52" spans="1:19" ht="12.75">
      <c r="A52" s="34"/>
      <c r="E52" s="34">
        <v>1</v>
      </c>
      <c r="F52" s="149" t="s">
        <v>397</v>
      </c>
      <c r="G52" s="34"/>
      <c r="J52" s="152" t="s">
        <v>390</v>
      </c>
      <c r="K52" s="34"/>
      <c r="L52" s="150"/>
      <c r="M52" s="34"/>
      <c r="Q52" s="2"/>
      <c r="R52" s="3"/>
      <c r="S52" s="4"/>
    </row>
    <row r="53" spans="1:19" ht="12.75">
      <c r="A53" s="34"/>
      <c r="D53" s="34"/>
      <c r="E53" s="34">
        <v>2</v>
      </c>
      <c r="F53" s="152" t="s">
        <v>398</v>
      </c>
      <c r="G53" s="152"/>
      <c r="J53" s="152" t="s">
        <v>380</v>
      </c>
      <c r="K53" s="152"/>
      <c r="L53" s="150"/>
      <c r="M53" s="34"/>
      <c r="Q53" s="2"/>
      <c r="R53" s="3"/>
      <c r="S53" s="4"/>
    </row>
    <row r="54" spans="1:19" ht="12.75">
      <c r="A54" s="34"/>
      <c r="D54" s="34"/>
      <c r="E54" s="34">
        <v>3</v>
      </c>
      <c r="F54" s="149" t="s">
        <v>185</v>
      </c>
      <c r="G54" s="34"/>
      <c r="J54" s="152" t="s">
        <v>381</v>
      </c>
      <c r="K54" s="34"/>
      <c r="L54" s="150"/>
      <c r="M54" s="34"/>
      <c r="Q54" s="2"/>
      <c r="R54" s="3"/>
      <c r="S54" s="4"/>
    </row>
    <row r="55" spans="1:19" ht="12.75">
      <c r="A55" s="34"/>
      <c r="D55" s="34"/>
      <c r="E55" s="34">
        <v>4</v>
      </c>
      <c r="F55" s="152" t="s">
        <v>396</v>
      </c>
      <c r="G55" s="152"/>
      <c r="J55" s="152" t="s">
        <v>391</v>
      </c>
      <c r="K55" s="34"/>
      <c r="L55" s="150"/>
      <c r="M55" s="34"/>
      <c r="Q55" s="2"/>
      <c r="R55" s="3"/>
      <c r="S55" s="4"/>
    </row>
    <row r="56" spans="1:19" ht="12.75">
      <c r="A56" s="34"/>
      <c r="D56" s="34"/>
      <c r="E56" s="34">
        <v>5</v>
      </c>
      <c r="F56" s="149" t="s">
        <v>399</v>
      </c>
      <c r="G56" s="34"/>
      <c r="J56" s="152" t="s">
        <v>392</v>
      </c>
      <c r="K56" s="34"/>
      <c r="L56" s="150"/>
      <c r="M56" s="34"/>
      <c r="Q56" s="2"/>
      <c r="R56" s="3"/>
      <c r="S56" s="4"/>
    </row>
    <row r="57" spans="1:19" ht="12.75">
      <c r="A57" s="34"/>
      <c r="D57" s="34"/>
      <c r="E57" s="34">
        <v>6</v>
      </c>
      <c r="F57" s="152" t="s">
        <v>393</v>
      </c>
      <c r="G57" s="152"/>
      <c r="J57" s="152" t="s">
        <v>382</v>
      </c>
      <c r="K57" s="34"/>
      <c r="L57" s="150"/>
      <c r="M57" s="34"/>
      <c r="Q57" s="2"/>
      <c r="R57" s="3"/>
      <c r="S57" s="4"/>
    </row>
    <row r="58" spans="1:19" ht="12.75">
      <c r="A58" s="34"/>
      <c r="D58" s="34"/>
      <c r="E58" s="34">
        <v>7</v>
      </c>
      <c r="F58" s="149" t="s">
        <v>389</v>
      </c>
      <c r="G58" s="151"/>
      <c r="J58" s="149" t="s">
        <v>385</v>
      </c>
      <c r="K58" s="151"/>
      <c r="L58" s="151"/>
      <c r="M58" s="34"/>
      <c r="Q58" s="2"/>
      <c r="R58" s="3"/>
      <c r="S58" s="4"/>
    </row>
    <row r="59" spans="5:19" ht="13.5" thickBot="1">
      <c r="E59" s="34">
        <v>8</v>
      </c>
      <c r="F59" s="149" t="s">
        <v>7</v>
      </c>
      <c r="G59" s="151"/>
      <c r="J59" s="152" t="s">
        <v>386</v>
      </c>
      <c r="K59" s="151"/>
      <c r="L59" s="151"/>
      <c r="Q59" s="5"/>
      <c r="R59" s="6"/>
      <c r="S59" s="7"/>
    </row>
    <row r="60" spans="5:12" ht="12.75">
      <c r="E60" s="34">
        <v>9</v>
      </c>
      <c r="F60" s="152" t="s">
        <v>394</v>
      </c>
      <c r="G60" s="152"/>
      <c r="J60" s="152" t="s">
        <v>387</v>
      </c>
      <c r="K60" s="151"/>
      <c r="L60" s="151"/>
    </row>
    <row r="61" spans="5:12" ht="13.5" thickBot="1">
      <c r="E61" s="34">
        <v>10</v>
      </c>
      <c r="F61" s="152" t="s">
        <v>395</v>
      </c>
      <c r="G61" s="152"/>
      <c r="J61" s="153" t="s">
        <v>388</v>
      </c>
      <c r="K61" s="152"/>
      <c r="L61" s="150"/>
    </row>
    <row r="62" spans="1:15" ht="25.5" customHeight="1">
      <c r="A62" s="213" t="s">
        <v>37</v>
      </c>
      <c r="B62" s="214"/>
      <c r="C62" s="106"/>
      <c r="D62" s="213" t="s">
        <v>37</v>
      </c>
      <c r="E62" s="219"/>
      <c r="F62" s="1"/>
      <c r="G62" s="213" t="s">
        <v>37</v>
      </c>
      <c r="H62" s="214"/>
      <c r="I62" s="213" t="s">
        <v>37</v>
      </c>
      <c r="J62" s="214"/>
      <c r="K62" s="154"/>
      <c r="M62" s="225" t="s">
        <v>38</v>
      </c>
      <c r="N62" s="225"/>
      <c r="O62" s="24" t="s">
        <v>119</v>
      </c>
    </row>
    <row r="63" spans="1:14" ht="12.75">
      <c r="A63" s="215"/>
      <c r="B63" s="216"/>
      <c r="C63" s="107"/>
      <c r="D63" s="220"/>
      <c r="E63" s="221"/>
      <c r="F63" s="1"/>
      <c r="G63" s="215"/>
      <c r="H63" s="216"/>
      <c r="I63" s="215"/>
      <c r="J63" s="216"/>
      <c r="K63" s="154"/>
      <c r="M63">
        <v>1</v>
      </c>
      <c r="N63" t="s">
        <v>87</v>
      </c>
    </row>
    <row r="64" spans="1:14" ht="12.75">
      <c r="A64" s="215"/>
      <c r="B64" s="216"/>
      <c r="C64" s="107"/>
      <c r="D64" s="220"/>
      <c r="E64" s="221"/>
      <c r="F64" s="1"/>
      <c r="G64" s="215"/>
      <c r="H64" s="216"/>
      <c r="I64" s="215"/>
      <c r="J64" s="216"/>
      <c r="K64" s="154"/>
      <c r="M64">
        <v>2</v>
      </c>
      <c r="N64" t="s">
        <v>88</v>
      </c>
    </row>
    <row r="65" spans="1:14" ht="13.5" thickBot="1">
      <c r="A65" s="217"/>
      <c r="B65" s="218"/>
      <c r="C65" s="108"/>
      <c r="D65" s="222"/>
      <c r="E65" s="223"/>
      <c r="F65" s="1"/>
      <c r="G65" s="217"/>
      <c r="H65" s="218"/>
      <c r="I65" s="217"/>
      <c r="J65" s="218"/>
      <c r="K65" s="154"/>
      <c r="M65">
        <v>3</v>
      </c>
      <c r="N65" t="s">
        <v>89</v>
      </c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32"/>
      <c r="M66">
        <v>4</v>
      </c>
      <c r="N66" t="s">
        <v>90</v>
      </c>
    </row>
    <row r="67" spans="1:14" ht="12.75">
      <c r="A67" s="8"/>
      <c r="B67" s="9"/>
      <c r="C67" s="9"/>
      <c r="D67" s="9"/>
      <c r="E67" s="9"/>
      <c r="F67" s="17"/>
      <c r="G67" s="9"/>
      <c r="H67" s="9"/>
      <c r="I67" s="9"/>
      <c r="J67" s="10"/>
      <c r="K67" s="155"/>
      <c r="M67">
        <v>5</v>
      </c>
      <c r="N67" t="s">
        <v>91</v>
      </c>
    </row>
    <row r="68" spans="1:14" ht="12.75">
      <c r="A68" s="8"/>
      <c r="B68" s="9"/>
      <c r="C68" s="9"/>
      <c r="D68" s="9"/>
      <c r="E68" s="9"/>
      <c r="F68" s="17"/>
      <c r="G68" s="9"/>
      <c r="H68" s="9"/>
      <c r="I68" s="9"/>
      <c r="J68" s="10"/>
      <c r="K68" s="155"/>
      <c r="M68">
        <v>6</v>
      </c>
      <c r="N68" t="s">
        <v>92</v>
      </c>
    </row>
    <row r="69" spans="1:14" ht="12.75">
      <c r="A69" s="8"/>
      <c r="B69" s="9"/>
      <c r="C69" s="9"/>
      <c r="D69" s="9"/>
      <c r="E69" s="9"/>
      <c r="F69" s="17"/>
      <c r="G69" s="9"/>
      <c r="H69" s="9"/>
      <c r="I69" s="9"/>
      <c r="J69" s="10"/>
      <c r="K69" s="155"/>
      <c r="M69">
        <v>7</v>
      </c>
      <c r="N69" t="s">
        <v>93</v>
      </c>
    </row>
    <row r="70" spans="1:14" ht="12.75">
      <c r="A70" s="8"/>
      <c r="B70" s="9"/>
      <c r="C70" s="9"/>
      <c r="D70" s="9"/>
      <c r="E70" s="9"/>
      <c r="F70" s="17"/>
      <c r="G70" s="9"/>
      <c r="H70" s="9"/>
      <c r="I70" s="9"/>
      <c r="J70" s="10"/>
      <c r="K70" s="155"/>
      <c r="M70">
        <v>8</v>
      </c>
      <c r="N70" t="s">
        <v>94</v>
      </c>
    </row>
    <row r="71" spans="1:14" ht="12.75">
      <c r="A71" s="8"/>
      <c r="B71" s="9"/>
      <c r="C71" s="9"/>
      <c r="D71" s="9"/>
      <c r="E71" s="9"/>
      <c r="F71" s="17"/>
      <c r="G71" s="9"/>
      <c r="H71" s="9"/>
      <c r="I71" s="9"/>
      <c r="J71" s="10"/>
      <c r="K71" s="155"/>
      <c r="M71">
        <v>9</v>
      </c>
      <c r="N71" t="s">
        <v>95</v>
      </c>
    </row>
    <row r="72" spans="1:14" ht="13.5" thickBot="1">
      <c r="A72" s="8"/>
      <c r="B72" s="9"/>
      <c r="C72" s="9"/>
      <c r="D72" s="9"/>
      <c r="E72" s="9"/>
      <c r="F72" s="17"/>
      <c r="G72" s="9"/>
      <c r="H72" s="9"/>
      <c r="I72" s="9"/>
      <c r="J72" s="10"/>
      <c r="K72" s="155"/>
      <c r="M72">
        <v>10</v>
      </c>
      <c r="N72" t="s">
        <v>96</v>
      </c>
    </row>
    <row r="73" spans="1:11" ht="12.75">
      <c r="A73" s="226" t="s">
        <v>10</v>
      </c>
      <c r="B73" s="226" t="s">
        <v>10</v>
      </c>
      <c r="C73" s="76"/>
      <c r="D73" s="226" t="s">
        <v>10</v>
      </c>
      <c r="E73" s="226" t="s">
        <v>10</v>
      </c>
      <c r="F73" s="17"/>
      <c r="G73" s="226" t="s">
        <v>10</v>
      </c>
      <c r="H73" s="226" t="s">
        <v>10</v>
      </c>
      <c r="I73" s="226" t="s">
        <v>10</v>
      </c>
      <c r="J73" s="226" t="s">
        <v>10</v>
      </c>
      <c r="K73" s="156"/>
    </row>
    <row r="74" spans="1:15" ht="13.5" thickBot="1">
      <c r="A74" s="227"/>
      <c r="B74" s="227"/>
      <c r="C74" s="77"/>
      <c r="D74" s="227"/>
      <c r="E74" s="227"/>
      <c r="F74" s="17"/>
      <c r="G74" s="227"/>
      <c r="H74" s="227"/>
      <c r="I74" s="227"/>
      <c r="J74" s="227"/>
      <c r="K74" s="156"/>
      <c r="M74" s="208" t="s">
        <v>11</v>
      </c>
      <c r="N74" s="208"/>
      <c r="O74" s="25" t="s">
        <v>120</v>
      </c>
    </row>
    <row r="75" spans="1:14" ht="13.5" thickBot="1">
      <c r="A75" s="18"/>
      <c r="B75" s="17"/>
      <c r="C75" s="17"/>
      <c r="D75" s="17"/>
      <c r="E75" s="17"/>
      <c r="F75" s="17"/>
      <c r="G75" s="17"/>
      <c r="H75" s="17"/>
      <c r="I75" s="17"/>
      <c r="J75" s="19"/>
      <c r="K75" s="155"/>
      <c r="M75">
        <v>1</v>
      </c>
      <c r="N75" t="s">
        <v>77</v>
      </c>
    </row>
    <row r="76" spans="1:14" ht="12.75">
      <c r="A76" s="226" t="s">
        <v>10</v>
      </c>
      <c r="B76" s="226" t="s">
        <v>10</v>
      </c>
      <c r="C76" s="76"/>
      <c r="D76" s="226" t="s">
        <v>10</v>
      </c>
      <c r="E76" s="226" t="s">
        <v>10</v>
      </c>
      <c r="F76" s="17"/>
      <c r="G76" s="226" t="s">
        <v>10</v>
      </c>
      <c r="H76" s="226" t="s">
        <v>10</v>
      </c>
      <c r="I76" s="226" t="s">
        <v>10</v>
      </c>
      <c r="J76" s="226" t="s">
        <v>10</v>
      </c>
      <c r="K76" s="156"/>
      <c r="M76">
        <v>2</v>
      </c>
      <c r="N76" t="s">
        <v>78</v>
      </c>
    </row>
    <row r="77" spans="1:14" ht="13.5" thickBot="1">
      <c r="A77" s="227"/>
      <c r="B77" s="227"/>
      <c r="C77" s="77"/>
      <c r="D77" s="227"/>
      <c r="E77" s="227"/>
      <c r="F77" s="17"/>
      <c r="G77" s="227"/>
      <c r="H77" s="227"/>
      <c r="I77" s="227"/>
      <c r="J77" s="227"/>
      <c r="K77" s="156"/>
      <c r="M77">
        <v>3</v>
      </c>
      <c r="N77" t="s">
        <v>79</v>
      </c>
    </row>
    <row r="78" spans="1:14" ht="12.75">
      <c r="A78" s="8"/>
      <c r="B78" s="9"/>
      <c r="C78" s="9"/>
      <c r="D78" s="9"/>
      <c r="E78" s="9"/>
      <c r="F78" s="17"/>
      <c r="G78" s="9"/>
      <c r="H78" s="9"/>
      <c r="I78" s="9"/>
      <c r="J78" s="10"/>
      <c r="K78" s="155"/>
      <c r="M78">
        <v>4</v>
      </c>
      <c r="N78" t="s">
        <v>81</v>
      </c>
    </row>
    <row r="79" spans="1:14" ht="12.75">
      <c r="A79" s="8"/>
      <c r="B79" s="9"/>
      <c r="C79" s="9"/>
      <c r="D79" s="9"/>
      <c r="E79" s="9"/>
      <c r="F79" s="17"/>
      <c r="G79" s="9"/>
      <c r="H79" s="9"/>
      <c r="I79" s="9"/>
      <c r="J79" s="10"/>
      <c r="K79" s="155"/>
      <c r="M79">
        <v>5</v>
      </c>
      <c r="N79" t="s">
        <v>80</v>
      </c>
    </row>
    <row r="80" spans="1:14" ht="13.5" thickBot="1">
      <c r="A80" s="8"/>
      <c r="B80" s="9"/>
      <c r="C80" s="9"/>
      <c r="D80" s="9"/>
      <c r="E80" s="9"/>
      <c r="F80" s="17"/>
      <c r="G80" s="9"/>
      <c r="H80" s="9"/>
      <c r="I80" s="9"/>
      <c r="J80" s="10"/>
      <c r="K80" s="155"/>
      <c r="M80">
        <v>6</v>
      </c>
      <c r="N80" t="s">
        <v>82</v>
      </c>
    </row>
    <row r="81" spans="1:14" ht="12.75">
      <c r="A81" s="234"/>
      <c r="B81" s="228" t="s">
        <v>9</v>
      </c>
      <c r="C81" s="70"/>
      <c r="D81" s="234"/>
      <c r="E81" s="237" t="s">
        <v>180</v>
      </c>
      <c r="F81" s="23"/>
      <c r="G81" s="243" t="s">
        <v>181</v>
      </c>
      <c r="H81" s="234"/>
      <c r="I81" s="228" t="s">
        <v>9</v>
      </c>
      <c r="J81" s="234"/>
      <c r="K81" s="157"/>
      <c r="M81">
        <v>7</v>
      </c>
      <c r="N81" t="s">
        <v>86</v>
      </c>
    </row>
    <row r="82" spans="1:14" ht="12.75">
      <c r="A82" s="235"/>
      <c r="B82" s="229"/>
      <c r="C82" s="71"/>
      <c r="D82" s="235"/>
      <c r="E82" s="238"/>
      <c r="F82" s="23"/>
      <c r="G82" s="244"/>
      <c r="H82" s="235"/>
      <c r="I82" s="229"/>
      <c r="J82" s="235"/>
      <c r="K82" s="157"/>
      <c r="M82">
        <v>8</v>
      </c>
      <c r="N82" t="s">
        <v>121</v>
      </c>
    </row>
    <row r="83" spans="1:14" ht="12.75">
      <c r="A83" s="235"/>
      <c r="B83" s="229"/>
      <c r="C83" s="71"/>
      <c r="D83" s="235"/>
      <c r="E83" s="238"/>
      <c r="F83" s="23"/>
      <c r="G83" s="244"/>
      <c r="H83" s="235"/>
      <c r="I83" s="229"/>
      <c r="J83" s="235"/>
      <c r="K83" s="157"/>
      <c r="M83">
        <v>9</v>
      </c>
      <c r="N83" t="s">
        <v>123</v>
      </c>
    </row>
    <row r="84" spans="1:14" ht="12.75">
      <c r="A84" s="235"/>
      <c r="B84" s="229"/>
      <c r="C84" s="71"/>
      <c r="D84" s="235"/>
      <c r="E84" s="238"/>
      <c r="F84" s="23"/>
      <c r="G84" s="244"/>
      <c r="H84" s="235"/>
      <c r="I84" s="229"/>
      <c r="J84" s="235"/>
      <c r="K84" s="157"/>
      <c r="M84">
        <v>10</v>
      </c>
      <c r="N84" t="s">
        <v>110</v>
      </c>
    </row>
    <row r="85" spans="1:11" ht="13.5" thickBot="1">
      <c r="A85" s="236"/>
      <c r="B85" s="230"/>
      <c r="C85" s="72"/>
      <c r="D85" s="236"/>
      <c r="E85" s="239"/>
      <c r="F85" s="23"/>
      <c r="G85" s="245"/>
      <c r="H85" s="236"/>
      <c r="I85" s="230"/>
      <c r="J85" s="236"/>
      <c r="K85" s="157"/>
    </row>
    <row r="86" spans="1:11" ht="13.5" thickBot="1">
      <c r="A86" s="22"/>
      <c r="B86" s="20"/>
      <c r="C86" s="20"/>
      <c r="D86" s="20"/>
      <c r="E86" s="231" t="s">
        <v>182</v>
      </c>
      <c r="F86" s="232"/>
      <c r="G86" s="231"/>
      <c r="H86" s="20"/>
      <c r="I86" s="20"/>
      <c r="J86" s="21"/>
      <c r="K86" s="155"/>
    </row>
    <row r="87" spans="1:11" ht="12.75">
      <c r="A87" s="228" t="s">
        <v>9</v>
      </c>
      <c r="B87" s="234"/>
      <c r="C87" s="73"/>
      <c r="D87" s="228" t="s">
        <v>9</v>
      </c>
      <c r="E87" s="232"/>
      <c r="F87" s="232"/>
      <c r="G87" s="232"/>
      <c r="H87" s="228" t="s">
        <v>9</v>
      </c>
      <c r="I87" s="234"/>
      <c r="J87" s="228" t="s">
        <v>9</v>
      </c>
      <c r="K87" s="157"/>
    </row>
    <row r="88" spans="1:13" ht="12.75">
      <c r="A88" s="229"/>
      <c r="B88" s="235"/>
      <c r="C88" s="74"/>
      <c r="D88" s="229"/>
      <c r="E88" s="232"/>
      <c r="F88" s="232"/>
      <c r="G88" s="232"/>
      <c r="H88" s="229"/>
      <c r="I88" s="235"/>
      <c r="J88" s="229"/>
      <c r="K88" s="157"/>
      <c r="M88" t="s">
        <v>83</v>
      </c>
    </row>
    <row r="89" spans="1:13" ht="12.75">
      <c r="A89" s="229"/>
      <c r="B89" s="235"/>
      <c r="C89" s="74"/>
      <c r="D89" s="229"/>
      <c r="E89" s="232"/>
      <c r="F89" s="232"/>
      <c r="G89" s="232"/>
      <c r="H89" s="229"/>
      <c r="I89" s="235"/>
      <c r="J89" s="229"/>
      <c r="K89" s="157"/>
      <c r="M89" t="s">
        <v>84</v>
      </c>
    </row>
    <row r="90" spans="1:13" ht="12.75">
      <c r="A90" s="229"/>
      <c r="B90" s="235"/>
      <c r="C90" s="74"/>
      <c r="D90" s="229"/>
      <c r="E90" s="232"/>
      <c r="F90" s="232"/>
      <c r="G90" s="232"/>
      <c r="H90" s="229"/>
      <c r="I90" s="235"/>
      <c r="J90" s="229"/>
      <c r="K90" s="157"/>
      <c r="M90" t="s">
        <v>85</v>
      </c>
    </row>
    <row r="91" spans="1:11" ht="13.5" thickBot="1">
      <c r="A91" s="230"/>
      <c r="B91" s="236"/>
      <c r="C91" s="75"/>
      <c r="D91" s="230"/>
      <c r="E91" s="233"/>
      <c r="F91" s="233"/>
      <c r="G91" s="233"/>
      <c r="H91" s="230"/>
      <c r="I91" s="236"/>
      <c r="J91" s="230"/>
      <c r="K91" s="157"/>
    </row>
    <row r="92" spans="1:11" ht="12.75">
      <c r="A92" s="8"/>
      <c r="B92" s="9"/>
      <c r="C92" s="9"/>
      <c r="D92" s="16"/>
      <c r="E92" s="14"/>
      <c r="F92" s="14"/>
      <c r="G92" s="14"/>
      <c r="H92" s="16"/>
      <c r="I92" s="9"/>
      <c r="J92" s="10"/>
      <c r="K92" s="155"/>
    </row>
    <row r="93" spans="1:11" ht="13.5" thickBot="1">
      <c r="A93" s="8"/>
      <c r="B93" s="9"/>
      <c r="C93" s="9"/>
      <c r="D93" s="9"/>
      <c r="E93" s="14"/>
      <c r="F93" s="14"/>
      <c r="G93" s="14"/>
      <c r="H93" s="9"/>
      <c r="I93" s="9"/>
      <c r="J93" s="10"/>
      <c r="K93" s="155"/>
    </row>
    <row r="94" spans="1:13" ht="12.75">
      <c r="A94" s="209"/>
      <c r="B94" s="9"/>
      <c r="C94" s="9"/>
      <c r="D94" s="16"/>
      <c r="E94" s="14"/>
      <c r="F94" s="14"/>
      <c r="G94" s="14"/>
      <c r="H94" s="16"/>
      <c r="I94" s="9"/>
      <c r="J94" s="209"/>
      <c r="K94" s="157"/>
      <c r="M94" t="s">
        <v>176</v>
      </c>
    </row>
    <row r="95" spans="1:13" ht="12.75">
      <c r="A95" s="210"/>
      <c r="B95" s="9"/>
      <c r="C95" s="9"/>
      <c r="D95" s="9"/>
      <c r="E95" s="14"/>
      <c r="F95" s="14"/>
      <c r="G95" s="14"/>
      <c r="H95" s="9"/>
      <c r="I95" s="9"/>
      <c r="J95" s="210"/>
      <c r="K95" s="157"/>
      <c r="M95" t="s">
        <v>177</v>
      </c>
    </row>
    <row r="96" spans="1:13" ht="12.75">
      <c r="A96" s="210"/>
      <c r="B96" s="9"/>
      <c r="C96" s="9"/>
      <c r="D96" s="16"/>
      <c r="E96" s="14"/>
      <c r="F96" s="14"/>
      <c r="G96" s="14"/>
      <c r="H96" s="16"/>
      <c r="I96" s="9"/>
      <c r="J96" s="210"/>
      <c r="K96" s="157"/>
      <c r="M96" t="s">
        <v>178</v>
      </c>
    </row>
    <row r="97" spans="1:11" ht="12.75">
      <c r="A97" s="210"/>
      <c r="B97" s="9"/>
      <c r="C97" s="9"/>
      <c r="D97" s="9"/>
      <c r="E97" s="14"/>
      <c r="F97" s="14"/>
      <c r="G97" s="14"/>
      <c r="H97" s="9"/>
      <c r="I97" s="9"/>
      <c r="J97" s="210"/>
      <c r="K97" s="157"/>
    </row>
    <row r="98" spans="1:11" ht="13.5" thickBot="1">
      <c r="A98" s="211"/>
      <c r="B98" s="9"/>
      <c r="C98" s="9"/>
      <c r="D98" s="16"/>
      <c r="E98" s="14"/>
      <c r="F98" s="14"/>
      <c r="G98" s="14"/>
      <c r="H98" s="16"/>
      <c r="I98" s="9"/>
      <c r="J98" s="211"/>
      <c r="K98" s="157"/>
    </row>
    <row r="99" spans="1:11" ht="13.5" thickBot="1">
      <c r="A99" s="8"/>
      <c r="B99" s="9"/>
      <c r="C99" s="9"/>
      <c r="D99" s="9"/>
      <c r="E99" s="14"/>
      <c r="F99" s="14"/>
      <c r="G99" s="14"/>
      <c r="H99" s="9"/>
      <c r="I99" s="9"/>
      <c r="J99" s="10"/>
      <c r="K99" s="155"/>
    </row>
    <row r="100" spans="1:11" ht="12.75">
      <c r="A100" s="209"/>
      <c r="B100" s="9"/>
      <c r="C100" s="9"/>
      <c r="D100" s="16"/>
      <c r="E100" s="14"/>
      <c r="F100" s="14"/>
      <c r="G100" s="14"/>
      <c r="H100" s="16"/>
      <c r="I100" s="9"/>
      <c r="J100" s="209"/>
      <c r="K100" s="157"/>
    </row>
    <row r="101" spans="1:13" ht="12.75">
      <c r="A101" s="210"/>
      <c r="B101" s="9"/>
      <c r="C101" s="9"/>
      <c r="D101" s="9"/>
      <c r="E101" s="14"/>
      <c r="F101" s="14"/>
      <c r="G101" s="14"/>
      <c r="H101" s="9"/>
      <c r="I101" s="9"/>
      <c r="J101" s="210"/>
      <c r="K101" s="157"/>
      <c r="M101" s="25" t="s">
        <v>238</v>
      </c>
    </row>
    <row r="102" spans="1:13" ht="12.75">
      <c r="A102" s="210"/>
      <c r="B102" s="9"/>
      <c r="C102" s="9"/>
      <c r="D102" s="16"/>
      <c r="E102" s="14"/>
      <c r="F102" s="14"/>
      <c r="G102" s="14"/>
      <c r="H102" s="16"/>
      <c r="I102" s="9"/>
      <c r="J102" s="210"/>
      <c r="K102" s="157"/>
      <c r="M102" t="s">
        <v>239</v>
      </c>
    </row>
    <row r="103" spans="1:13" ht="12.75">
      <c r="A103" s="210"/>
      <c r="B103" s="9"/>
      <c r="C103" s="9"/>
      <c r="D103" s="9"/>
      <c r="E103" s="14"/>
      <c r="F103" s="14"/>
      <c r="G103" s="14"/>
      <c r="H103" s="9"/>
      <c r="I103" s="9"/>
      <c r="J103" s="210"/>
      <c r="K103" s="157"/>
      <c r="M103" t="s">
        <v>240</v>
      </c>
    </row>
    <row r="104" spans="1:13" ht="13.5" thickBot="1">
      <c r="A104" s="211"/>
      <c r="B104" s="9"/>
      <c r="C104" s="9"/>
      <c r="D104" s="16"/>
      <c r="E104" s="14"/>
      <c r="F104" s="14"/>
      <c r="G104" s="14"/>
      <c r="H104" s="16"/>
      <c r="I104" s="9"/>
      <c r="J104" s="211"/>
      <c r="K104" s="157"/>
      <c r="M104" t="s">
        <v>241</v>
      </c>
    </row>
    <row r="105" spans="1:13" ht="12.75">
      <c r="A105" s="8"/>
      <c r="B105" s="9"/>
      <c r="C105" s="9"/>
      <c r="D105" s="9"/>
      <c r="E105" s="14"/>
      <c r="F105" s="14"/>
      <c r="G105" s="14"/>
      <c r="H105" s="9"/>
      <c r="I105" s="9"/>
      <c r="J105" s="10"/>
      <c r="K105" s="155"/>
      <c r="M105" t="s">
        <v>242</v>
      </c>
    </row>
    <row r="106" spans="1:13" ht="12.75">
      <c r="A106" s="8"/>
      <c r="B106" s="9"/>
      <c r="C106" s="9"/>
      <c r="D106" s="16"/>
      <c r="E106" s="14"/>
      <c r="F106" s="14"/>
      <c r="G106" s="14"/>
      <c r="H106" s="16"/>
      <c r="I106" s="9"/>
      <c r="J106" s="10"/>
      <c r="K106" s="155"/>
      <c r="M106" t="s">
        <v>243</v>
      </c>
    </row>
    <row r="107" spans="1:11" ht="13.5" thickBot="1">
      <c r="A107" s="11"/>
      <c r="B107" s="12"/>
      <c r="C107" s="12"/>
      <c r="D107" s="12"/>
      <c r="E107" s="15"/>
      <c r="F107" s="15"/>
      <c r="G107" s="15"/>
      <c r="H107" s="12"/>
      <c r="I107" s="12"/>
      <c r="J107" s="13"/>
      <c r="K107" s="155"/>
    </row>
    <row r="111" ht="13.5" thickBot="1"/>
    <row r="112" spans="1:17" ht="12.75">
      <c r="A112" s="25" t="s">
        <v>122</v>
      </c>
      <c r="I112" s="36" t="s">
        <v>232</v>
      </c>
      <c r="J112" s="26" t="s">
        <v>186</v>
      </c>
      <c r="K112" s="26"/>
      <c r="L112" s="42"/>
      <c r="M112" s="42"/>
      <c r="N112" s="42"/>
      <c r="O112" s="42"/>
      <c r="P112" s="42"/>
      <c r="Q112" s="43"/>
    </row>
    <row r="113" spans="1:17" ht="12.75">
      <c r="A113">
        <v>1</v>
      </c>
      <c r="B113" t="s">
        <v>225</v>
      </c>
      <c r="I113" s="2">
        <v>1</v>
      </c>
      <c r="J113" s="3" t="s">
        <v>183</v>
      </c>
      <c r="K113" s="3"/>
      <c r="L113" s="3" t="s">
        <v>228</v>
      </c>
      <c r="M113" s="3" t="s">
        <v>229</v>
      </c>
      <c r="N113" s="44" t="s">
        <v>230</v>
      </c>
      <c r="O113" s="44" t="s">
        <v>229</v>
      </c>
      <c r="P113" s="44" t="s">
        <v>236</v>
      </c>
      <c r="Q113" s="4" t="s">
        <v>231</v>
      </c>
    </row>
    <row r="114" spans="1:17" ht="12.75">
      <c r="A114">
        <v>2</v>
      </c>
      <c r="B114" t="s">
        <v>222</v>
      </c>
      <c r="I114" s="2">
        <v>2</v>
      </c>
      <c r="J114" s="3" t="s">
        <v>184</v>
      </c>
      <c r="K114" s="3"/>
      <c r="L114" s="3" t="s">
        <v>228</v>
      </c>
      <c r="M114" s="3" t="s">
        <v>229</v>
      </c>
      <c r="N114" s="44" t="s">
        <v>230</v>
      </c>
      <c r="O114" s="44" t="s">
        <v>229</v>
      </c>
      <c r="P114" s="44" t="s">
        <v>236</v>
      </c>
      <c r="Q114" s="4" t="s">
        <v>231</v>
      </c>
    </row>
    <row r="115" spans="1:17" ht="12.75">
      <c r="A115">
        <v>3</v>
      </c>
      <c r="B115" t="s">
        <v>223</v>
      </c>
      <c r="I115" s="2">
        <v>3</v>
      </c>
      <c r="J115" s="3" t="s">
        <v>185</v>
      </c>
      <c r="K115" s="3"/>
      <c r="L115" s="3" t="s">
        <v>228</v>
      </c>
      <c r="M115" s="3" t="s">
        <v>229</v>
      </c>
      <c r="N115" s="44" t="s">
        <v>230</v>
      </c>
      <c r="O115" s="44" t="s">
        <v>229</v>
      </c>
      <c r="P115" s="44" t="s">
        <v>236</v>
      </c>
      <c r="Q115" s="4" t="s">
        <v>231</v>
      </c>
    </row>
    <row r="116" spans="1:17" ht="12.75">
      <c r="A116">
        <v>4</v>
      </c>
      <c r="B116" t="s">
        <v>218</v>
      </c>
      <c r="I116" s="2">
        <v>4</v>
      </c>
      <c r="J116" s="3" t="s">
        <v>237</v>
      </c>
      <c r="K116" s="3"/>
      <c r="L116" s="3" t="s">
        <v>228</v>
      </c>
      <c r="M116" s="3" t="s">
        <v>229</v>
      </c>
      <c r="N116" s="44" t="s">
        <v>230</v>
      </c>
      <c r="O116" s="44" t="s">
        <v>229</v>
      </c>
      <c r="P116" s="44" t="s">
        <v>236</v>
      </c>
      <c r="Q116" s="4" t="s">
        <v>231</v>
      </c>
    </row>
    <row r="117" spans="1:17" ht="12.75">
      <c r="A117">
        <v>5</v>
      </c>
      <c r="B117" t="s">
        <v>216</v>
      </c>
      <c r="I117" s="2">
        <v>5</v>
      </c>
      <c r="J117" s="3" t="s">
        <v>3</v>
      </c>
      <c r="K117" s="3"/>
      <c r="L117" s="3" t="s">
        <v>228</v>
      </c>
      <c r="M117" s="3" t="s">
        <v>229</v>
      </c>
      <c r="N117" s="44" t="s">
        <v>235</v>
      </c>
      <c r="O117" s="44" t="s">
        <v>229</v>
      </c>
      <c r="P117" s="44" t="s">
        <v>236</v>
      </c>
      <c r="Q117" s="4" t="s">
        <v>231</v>
      </c>
    </row>
    <row r="118" spans="1:17" ht="12.75">
      <c r="A118">
        <v>6</v>
      </c>
      <c r="B118" t="s">
        <v>217</v>
      </c>
      <c r="I118" s="2"/>
      <c r="J118" s="3"/>
      <c r="K118" s="3"/>
      <c r="L118" s="3"/>
      <c r="M118" s="3"/>
      <c r="N118" s="3"/>
      <c r="O118" s="3"/>
      <c r="P118" s="3"/>
      <c r="Q118" s="4"/>
    </row>
    <row r="119" spans="1:17" ht="12.75">
      <c r="A119">
        <v>7</v>
      </c>
      <c r="B119" t="s">
        <v>219</v>
      </c>
      <c r="I119" s="2"/>
      <c r="J119" s="3"/>
      <c r="K119" s="3"/>
      <c r="L119" s="3"/>
      <c r="M119" s="3"/>
      <c r="N119" s="3"/>
      <c r="O119" s="3"/>
      <c r="P119" s="3"/>
      <c r="Q119" s="4"/>
    </row>
    <row r="120" spans="1:17" ht="12.75">
      <c r="A120">
        <v>8</v>
      </c>
      <c r="B120" t="s">
        <v>220</v>
      </c>
      <c r="I120" s="2"/>
      <c r="J120" s="38" t="s">
        <v>226</v>
      </c>
      <c r="K120" s="38"/>
      <c r="L120" s="3"/>
      <c r="M120" s="3" t="s">
        <v>227</v>
      </c>
      <c r="N120" s="3"/>
      <c r="O120" s="3"/>
      <c r="P120" s="3"/>
      <c r="Q120" s="4"/>
    </row>
    <row r="121" spans="1:17" ht="12.75">
      <c r="A121">
        <v>9</v>
      </c>
      <c r="B121" t="s">
        <v>221</v>
      </c>
      <c r="I121" s="2">
        <v>6</v>
      </c>
      <c r="J121" s="46" t="s">
        <v>7</v>
      </c>
      <c r="K121" s="46"/>
      <c r="L121" s="3" t="s">
        <v>228</v>
      </c>
      <c r="M121" s="3" t="s">
        <v>229</v>
      </c>
      <c r="N121" s="44" t="s">
        <v>230</v>
      </c>
      <c r="O121" s="44" t="s">
        <v>229</v>
      </c>
      <c r="P121" s="44" t="s">
        <v>236</v>
      </c>
      <c r="Q121" s="4" t="s">
        <v>231</v>
      </c>
    </row>
    <row r="122" spans="1:17" ht="12.75">
      <c r="A122">
        <v>10</v>
      </c>
      <c r="B122" t="s">
        <v>224</v>
      </c>
      <c r="I122" s="2">
        <v>7</v>
      </c>
      <c r="J122" s="46" t="s">
        <v>141</v>
      </c>
      <c r="K122" s="46"/>
      <c r="L122" s="3" t="s">
        <v>228</v>
      </c>
      <c r="M122" s="3" t="s">
        <v>229</v>
      </c>
      <c r="N122" s="44" t="s">
        <v>230</v>
      </c>
      <c r="O122" s="44" t="s">
        <v>229</v>
      </c>
      <c r="P122" s="44" t="s">
        <v>236</v>
      </c>
      <c r="Q122" s="4" t="s">
        <v>231</v>
      </c>
    </row>
    <row r="123" spans="9:17" ht="12.75">
      <c r="I123" s="2">
        <v>8</v>
      </c>
      <c r="J123" s="46" t="s">
        <v>36</v>
      </c>
      <c r="K123" s="46"/>
      <c r="L123" s="3" t="s">
        <v>228</v>
      </c>
      <c r="M123" s="3" t="s">
        <v>229</v>
      </c>
      <c r="N123" s="44" t="s">
        <v>230</v>
      </c>
      <c r="O123" s="44" t="s">
        <v>229</v>
      </c>
      <c r="P123" s="44" t="s">
        <v>236</v>
      </c>
      <c r="Q123" s="4" t="s">
        <v>231</v>
      </c>
    </row>
    <row r="124" spans="9:17" ht="12.75">
      <c r="I124" s="2">
        <v>9</v>
      </c>
      <c r="J124" s="45"/>
      <c r="K124" s="45"/>
      <c r="L124" s="3" t="s">
        <v>228</v>
      </c>
      <c r="M124" s="3" t="s">
        <v>229</v>
      </c>
      <c r="N124" s="44" t="s">
        <v>230</v>
      </c>
      <c r="O124" s="44" t="s">
        <v>229</v>
      </c>
      <c r="P124" s="44" t="s">
        <v>236</v>
      </c>
      <c r="Q124" s="4" t="s">
        <v>231</v>
      </c>
    </row>
    <row r="125" spans="9:17" ht="12.75">
      <c r="I125" s="2">
        <v>10</v>
      </c>
      <c r="J125" s="45"/>
      <c r="K125" s="45"/>
      <c r="L125" s="3" t="s">
        <v>228</v>
      </c>
      <c r="M125" s="3" t="s">
        <v>229</v>
      </c>
      <c r="N125" s="44" t="s">
        <v>235</v>
      </c>
      <c r="O125" s="44" t="s">
        <v>229</v>
      </c>
      <c r="P125" s="44" t="s">
        <v>236</v>
      </c>
      <c r="Q125" s="4" t="s">
        <v>231</v>
      </c>
    </row>
    <row r="126" spans="9:17" ht="13.5" thickBot="1">
      <c r="I126" s="5"/>
      <c r="J126" s="6"/>
      <c r="K126" s="6"/>
      <c r="L126" s="6"/>
      <c r="M126" s="6"/>
      <c r="N126" s="6"/>
      <c r="O126" s="6"/>
      <c r="P126" s="6"/>
      <c r="Q126" s="7"/>
    </row>
    <row r="128" spans="15:17" ht="12.75" hidden="1">
      <c r="O128" s="78" t="s">
        <v>305</v>
      </c>
      <c r="P128" s="42" t="s">
        <v>161</v>
      </c>
      <c r="Q128" s="43"/>
    </row>
    <row r="129" spans="1:17" ht="12.75" hidden="1">
      <c r="A129" s="25" t="s">
        <v>189</v>
      </c>
      <c r="O129" s="2">
        <v>1</v>
      </c>
      <c r="P129" s="3">
        <v>10</v>
      </c>
      <c r="Q129" s="4"/>
    </row>
    <row r="130" spans="15:17" ht="12.75" hidden="1">
      <c r="O130" s="2">
        <v>2</v>
      </c>
      <c r="P130" s="3">
        <v>20</v>
      </c>
      <c r="Q130" s="4"/>
    </row>
    <row r="131" spans="15:17" ht="12.75" hidden="1">
      <c r="O131" s="2">
        <v>3</v>
      </c>
      <c r="P131" s="3">
        <v>30</v>
      </c>
      <c r="Q131" s="4"/>
    </row>
    <row r="132" spans="1:17" ht="12.75" hidden="1">
      <c r="A132" t="s">
        <v>190</v>
      </c>
      <c r="O132" s="2">
        <v>4</v>
      </c>
      <c r="P132" s="3">
        <v>40</v>
      </c>
      <c r="Q132" s="4"/>
    </row>
    <row r="133" spans="1:17" ht="12.75" hidden="1">
      <c r="A133" t="s">
        <v>191</v>
      </c>
      <c r="O133" s="2">
        <v>5</v>
      </c>
      <c r="P133" s="3">
        <v>50</v>
      </c>
      <c r="Q133" s="4"/>
    </row>
    <row r="134" spans="15:17" ht="12.75" hidden="1">
      <c r="O134" s="2">
        <v>6</v>
      </c>
      <c r="P134" s="3">
        <v>60</v>
      </c>
      <c r="Q134" s="4"/>
    </row>
    <row r="135" spans="1:17" ht="12.75" hidden="1">
      <c r="A135" s="41" t="s">
        <v>207</v>
      </c>
      <c r="O135" s="2">
        <v>7</v>
      </c>
      <c r="P135" s="3">
        <v>70</v>
      </c>
      <c r="Q135" s="4"/>
    </row>
    <row r="136" spans="15:17" ht="12.75" hidden="1">
      <c r="O136" s="2">
        <v>8</v>
      </c>
      <c r="P136" s="3">
        <v>80</v>
      </c>
      <c r="Q136" s="4"/>
    </row>
    <row r="137" spans="1:17" ht="12.75" hidden="1">
      <c r="A137" t="s">
        <v>192</v>
      </c>
      <c r="O137" s="2">
        <v>9</v>
      </c>
      <c r="P137" s="3">
        <v>90</v>
      </c>
      <c r="Q137" s="4"/>
    </row>
    <row r="138" spans="1:17" ht="12.75" hidden="1">
      <c r="A138" s="34" t="s">
        <v>193</v>
      </c>
      <c r="O138" s="2">
        <v>10</v>
      </c>
      <c r="P138" s="3">
        <v>100</v>
      </c>
      <c r="Q138" s="4"/>
    </row>
    <row r="139" spans="1:17" ht="12.75" hidden="1">
      <c r="A139" t="s">
        <v>194</v>
      </c>
      <c r="O139" s="2"/>
      <c r="P139" s="3"/>
      <c r="Q139" s="4"/>
    </row>
    <row r="140" spans="1:17" ht="12.75" hidden="1">
      <c r="A140" t="s">
        <v>195</v>
      </c>
      <c r="O140" s="2"/>
      <c r="P140" s="3"/>
      <c r="Q140" s="4"/>
    </row>
    <row r="141" spans="1:17" ht="12.75" hidden="1">
      <c r="A141" t="s">
        <v>196</v>
      </c>
      <c r="O141" s="2"/>
      <c r="P141" s="3">
        <f>SUM(P129:P138)</f>
        <v>550</v>
      </c>
      <c r="Q141" s="4"/>
    </row>
    <row r="142" spans="1:17" ht="12.75" hidden="1">
      <c r="A142" s="68" t="s">
        <v>306</v>
      </c>
      <c r="O142" s="2"/>
      <c r="P142" s="3"/>
      <c r="Q142" s="4"/>
    </row>
    <row r="143" spans="1:17" ht="19.5" thickBot="1">
      <c r="A143" s="242" t="s">
        <v>246</v>
      </c>
      <c r="B143" s="242"/>
      <c r="C143" s="242"/>
      <c r="D143" s="242"/>
      <c r="E143" s="242"/>
      <c r="F143" s="242"/>
      <c r="G143" s="242"/>
      <c r="H143" s="242"/>
      <c r="I143" s="242"/>
      <c r="O143" s="5"/>
      <c r="P143" s="6"/>
      <c r="Q143" s="7">
        <f>P141*10</f>
        <v>5500</v>
      </c>
    </row>
    <row r="144" spans="1:7" ht="12.75">
      <c r="A144" s="208" t="s">
        <v>197</v>
      </c>
      <c r="B144" s="208"/>
      <c r="C144" s="24"/>
      <c r="F144" s="208" t="s">
        <v>198</v>
      </c>
      <c r="G144" s="208"/>
    </row>
    <row r="145" spans="1:6" ht="12.75">
      <c r="A145">
        <v>1</v>
      </c>
      <c r="B145" t="s">
        <v>199</v>
      </c>
      <c r="F145">
        <v>1</v>
      </c>
    </row>
    <row r="146" spans="1:6" ht="12.75">
      <c r="A146">
        <v>2</v>
      </c>
      <c r="B146" t="s">
        <v>200</v>
      </c>
      <c r="F146">
        <v>2</v>
      </c>
    </row>
    <row r="147" spans="1:7" ht="12.75">
      <c r="A147">
        <v>3</v>
      </c>
      <c r="B147" t="s">
        <v>201</v>
      </c>
      <c r="F147">
        <v>3</v>
      </c>
      <c r="G147" t="s">
        <v>211</v>
      </c>
    </row>
    <row r="148" spans="1:7" ht="12.75">
      <c r="A148">
        <v>4</v>
      </c>
      <c r="B148" t="s">
        <v>202</v>
      </c>
      <c r="F148">
        <v>4</v>
      </c>
      <c r="G148" t="s">
        <v>210</v>
      </c>
    </row>
    <row r="149" spans="1:7" ht="12.75">
      <c r="A149">
        <v>5</v>
      </c>
      <c r="B149" t="s">
        <v>203</v>
      </c>
      <c r="F149">
        <v>5</v>
      </c>
      <c r="G149" t="s">
        <v>212</v>
      </c>
    </row>
    <row r="150" spans="1:7" ht="12.75">
      <c r="A150">
        <v>6</v>
      </c>
      <c r="B150" t="s">
        <v>204</v>
      </c>
      <c r="F150">
        <v>6</v>
      </c>
      <c r="G150" t="s">
        <v>213</v>
      </c>
    </row>
    <row r="151" spans="1:7" ht="12.75">
      <c r="A151">
        <v>7</v>
      </c>
      <c r="B151" t="s">
        <v>205</v>
      </c>
      <c r="F151">
        <v>7</v>
      </c>
      <c r="G151" t="s">
        <v>214</v>
      </c>
    </row>
    <row r="152" spans="1:7" ht="12.75">
      <c r="A152">
        <v>8</v>
      </c>
      <c r="B152" t="s">
        <v>206</v>
      </c>
      <c r="F152">
        <v>8</v>
      </c>
      <c r="G152" t="s">
        <v>244</v>
      </c>
    </row>
    <row r="153" spans="1:7" ht="12.75">
      <c r="A153">
        <v>9</v>
      </c>
      <c r="B153" t="s">
        <v>208</v>
      </c>
      <c r="F153">
        <v>9</v>
      </c>
      <c r="G153" t="s">
        <v>245</v>
      </c>
    </row>
    <row r="154" spans="1:6" ht="12.75">
      <c r="A154">
        <v>10</v>
      </c>
      <c r="B154" t="s">
        <v>209</v>
      </c>
      <c r="F154">
        <v>10</v>
      </c>
    </row>
    <row r="160" spans="1:14" ht="19.5">
      <c r="A160" s="207" t="s">
        <v>126</v>
      </c>
      <c r="B160" s="207"/>
      <c r="C160">
        <f ca="1">(INT(RAND()*10+1))</f>
        <v>5</v>
      </c>
      <c r="E160" s="205" t="s">
        <v>403</v>
      </c>
      <c r="F160" s="205"/>
      <c r="G160" s="205"/>
      <c r="H160" s="205"/>
      <c r="I160" s="207" t="s">
        <v>406</v>
      </c>
      <c r="J160" s="207"/>
      <c r="K160" s="207"/>
      <c r="L160" s="207"/>
      <c r="M160" s="207"/>
      <c r="N160" s="207"/>
    </row>
    <row r="161" spans="1:10" ht="15">
      <c r="A161" s="197">
        <v>1</v>
      </c>
      <c r="B161" s="198">
        <v>13</v>
      </c>
      <c r="C161">
        <f>IF(A161=$C$160,B161,C162)</f>
        <v>11</v>
      </c>
      <c r="E161" s="199" t="s">
        <v>404</v>
      </c>
      <c r="F161">
        <f ca="1">(INT(RAND()*33+1))</f>
        <v>26</v>
      </c>
      <c r="I161" s="200"/>
      <c r="J161" s="200"/>
    </row>
    <row r="162" spans="1:21" ht="15">
      <c r="A162" s="197">
        <v>2</v>
      </c>
      <c r="B162" s="198">
        <v>12</v>
      </c>
      <c r="C162">
        <f aca="true" t="shared" si="0" ref="C162:C169">IF(A162=$C$160,B162,C163)</f>
        <v>11</v>
      </c>
      <c r="E162" s="201">
        <v>1</v>
      </c>
      <c r="F162" s="198" t="s">
        <v>408</v>
      </c>
      <c r="G162" t="str">
        <f>IF(E162=$F$161,F162,G163)</f>
        <v>26.</v>
      </c>
      <c r="J162">
        <f ca="1">(INT(RAND()*14+1))</f>
        <v>11</v>
      </c>
      <c r="L162" s="202"/>
      <c r="M162" s="203"/>
      <c r="O162" s="203"/>
      <c r="Q162" s="203"/>
      <c r="S162" s="203"/>
      <c r="U162" s="203">
        <v>40825</v>
      </c>
    </row>
    <row r="163" spans="1:21" ht="15">
      <c r="A163" s="197">
        <v>3</v>
      </c>
      <c r="B163" s="198">
        <v>12</v>
      </c>
      <c r="C163">
        <f t="shared" si="0"/>
        <v>11</v>
      </c>
      <c r="E163" s="201">
        <v>2</v>
      </c>
      <c r="F163" s="198" t="s">
        <v>409</v>
      </c>
      <c r="G163" t="str">
        <f aca="true" t="shared" si="1" ref="G163:G193">IF(E163=$F$161,F163,G164)</f>
        <v>26.</v>
      </c>
      <c r="I163" s="197">
        <v>1</v>
      </c>
      <c r="J163" s="200" t="s">
        <v>441</v>
      </c>
      <c r="K163" t="str">
        <f>IF(I163=$J$162,J163,K164)</f>
        <v>Sumel.</v>
      </c>
      <c r="L163" s="197"/>
      <c r="O163" s="200"/>
      <c r="Q163" s="200"/>
      <c r="S163" s="200"/>
      <c r="U163" s="204">
        <v>40575</v>
      </c>
    </row>
    <row r="164" spans="1:21" ht="15">
      <c r="A164" s="197">
        <v>4</v>
      </c>
      <c r="B164" s="198">
        <v>11</v>
      </c>
      <c r="C164">
        <f t="shared" si="0"/>
        <v>11</v>
      </c>
      <c r="E164" s="201">
        <v>3</v>
      </c>
      <c r="F164" s="198" t="s">
        <v>410</v>
      </c>
      <c r="G164" t="str">
        <f t="shared" si="1"/>
        <v>26.</v>
      </c>
      <c r="I164" s="197">
        <v>2</v>
      </c>
      <c r="J164" s="200" t="s">
        <v>453</v>
      </c>
      <c r="K164" t="str">
        <f aca="true" t="shared" si="2" ref="K164:K175">IF(I164=$J$162,J164,K165)</f>
        <v>Sumel.</v>
      </c>
      <c r="L164" s="197"/>
      <c r="O164" s="200"/>
      <c r="Q164" s="200"/>
      <c r="S164" s="200"/>
      <c r="U164" s="204">
        <v>40636</v>
      </c>
    </row>
    <row r="165" spans="1:21" ht="15">
      <c r="A165" s="197">
        <v>5</v>
      </c>
      <c r="B165" s="198">
        <v>11</v>
      </c>
      <c r="C165">
        <f t="shared" si="0"/>
        <v>11</v>
      </c>
      <c r="E165" s="201">
        <v>4</v>
      </c>
      <c r="F165" s="198" t="s">
        <v>411</v>
      </c>
      <c r="G165" t="str">
        <f t="shared" si="1"/>
        <v>26.</v>
      </c>
      <c r="I165" s="197">
        <v>3</v>
      </c>
      <c r="J165" s="200" t="s">
        <v>452</v>
      </c>
      <c r="K165" t="str">
        <f t="shared" si="2"/>
        <v>Sumel.</v>
      </c>
      <c r="L165" s="197"/>
      <c r="O165" s="200"/>
      <c r="Q165" s="200"/>
      <c r="S165" s="200"/>
      <c r="U165" s="204">
        <v>40699</v>
      </c>
    </row>
    <row r="166" spans="1:21" ht="15">
      <c r="A166" s="197">
        <v>6</v>
      </c>
      <c r="B166" s="198">
        <v>11</v>
      </c>
      <c r="C166">
        <f t="shared" si="0"/>
        <v>11</v>
      </c>
      <c r="E166" s="201">
        <v>5</v>
      </c>
      <c r="F166" s="198" t="s">
        <v>412</v>
      </c>
      <c r="G166" t="str">
        <f t="shared" si="1"/>
        <v>26.</v>
      </c>
      <c r="I166" s="197">
        <v>4</v>
      </c>
      <c r="J166" s="200" t="s">
        <v>442</v>
      </c>
      <c r="K166" t="str">
        <f t="shared" si="2"/>
        <v>Sumel.</v>
      </c>
      <c r="L166" s="197"/>
      <c r="M166" s="200"/>
      <c r="O166" s="200"/>
      <c r="Q166" s="200"/>
      <c r="S166" s="200"/>
      <c r="U166" s="204">
        <v>40762</v>
      </c>
    </row>
    <row r="167" spans="1:21" ht="15">
      <c r="A167" s="197">
        <v>7</v>
      </c>
      <c r="B167" s="198">
        <v>11</v>
      </c>
      <c r="C167">
        <f t="shared" si="0"/>
        <v>11</v>
      </c>
      <c r="E167" s="201">
        <v>6</v>
      </c>
      <c r="F167" s="198" t="s">
        <v>413</v>
      </c>
      <c r="G167" t="str">
        <f t="shared" si="1"/>
        <v>26.</v>
      </c>
      <c r="I167" s="197">
        <v>5</v>
      </c>
      <c r="J167" s="200" t="s">
        <v>443</v>
      </c>
      <c r="K167" t="str">
        <f t="shared" si="2"/>
        <v>Sumel.</v>
      </c>
      <c r="L167" s="197"/>
      <c r="M167" s="200"/>
      <c r="O167" s="200"/>
      <c r="Q167" s="200"/>
      <c r="S167" s="200"/>
      <c r="U167" s="204">
        <v>40575</v>
      </c>
    </row>
    <row r="168" spans="1:21" ht="15">
      <c r="A168" s="197">
        <v>8</v>
      </c>
      <c r="B168" s="198">
        <v>12</v>
      </c>
      <c r="C168">
        <f t="shared" si="0"/>
        <v>11</v>
      </c>
      <c r="E168" s="201">
        <v>7</v>
      </c>
      <c r="F168" s="198" t="s">
        <v>414</v>
      </c>
      <c r="G168" t="str">
        <f t="shared" si="1"/>
        <v>26.</v>
      </c>
      <c r="I168" s="197">
        <v>6</v>
      </c>
      <c r="J168" s="200" t="s">
        <v>444</v>
      </c>
      <c r="K168" t="str">
        <f t="shared" si="2"/>
        <v>Sumel.</v>
      </c>
      <c r="L168" s="197"/>
      <c r="M168" s="200"/>
      <c r="O168" s="200"/>
      <c r="Q168" s="200"/>
      <c r="S168" s="200"/>
      <c r="U168" s="204">
        <v>40636</v>
      </c>
    </row>
    <row r="169" spans="1:21" ht="15">
      <c r="A169" s="197">
        <v>9</v>
      </c>
      <c r="B169" s="198">
        <v>12</v>
      </c>
      <c r="C169">
        <f t="shared" si="0"/>
        <v>11</v>
      </c>
      <c r="E169" s="201">
        <v>8</v>
      </c>
      <c r="F169" s="198" t="s">
        <v>415</v>
      </c>
      <c r="G169" t="str">
        <f t="shared" si="1"/>
        <v>26.</v>
      </c>
      <c r="I169" s="197">
        <v>7</v>
      </c>
      <c r="J169" s="200" t="s">
        <v>449</v>
      </c>
      <c r="K169" t="str">
        <f t="shared" si="2"/>
        <v>Sumel.</v>
      </c>
      <c r="L169" s="197"/>
      <c r="M169" s="200"/>
      <c r="O169" s="200"/>
      <c r="Q169" s="200"/>
      <c r="S169" s="200"/>
      <c r="U169" s="204">
        <v>40699</v>
      </c>
    </row>
    <row r="170" spans="1:21" ht="15">
      <c r="A170" s="197">
        <v>10</v>
      </c>
      <c r="B170" s="198">
        <v>13</v>
      </c>
      <c r="C170">
        <f>IF(A170=$C$160,B170,C161)</f>
        <v>11</v>
      </c>
      <c r="E170" s="201">
        <v>9</v>
      </c>
      <c r="F170" s="198" t="s">
        <v>416</v>
      </c>
      <c r="G170" t="str">
        <f t="shared" si="1"/>
        <v>26.</v>
      </c>
      <c r="I170" s="197">
        <v>8</v>
      </c>
      <c r="J170" s="200" t="s">
        <v>450</v>
      </c>
      <c r="K170" t="str">
        <f t="shared" si="2"/>
        <v>Sumel.</v>
      </c>
      <c r="L170" s="197"/>
      <c r="M170" s="200"/>
      <c r="O170" s="200"/>
      <c r="Q170" s="200"/>
      <c r="S170" s="200"/>
      <c r="U170" s="204">
        <v>40762</v>
      </c>
    </row>
    <row r="171" spans="5:21" ht="30">
      <c r="E171" s="201">
        <v>10</v>
      </c>
      <c r="F171" s="198" t="s">
        <v>417</v>
      </c>
      <c r="G171" t="str">
        <f t="shared" si="1"/>
        <v>26.</v>
      </c>
      <c r="I171" s="197">
        <v>9</v>
      </c>
      <c r="J171" s="200" t="s">
        <v>451</v>
      </c>
      <c r="K171" t="str">
        <f t="shared" si="2"/>
        <v>Sumel.</v>
      </c>
      <c r="L171" s="197"/>
      <c r="M171" s="200"/>
      <c r="O171" s="200"/>
      <c r="Q171" s="200"/>
      <c r="S171" s="200"/>
      <c r="U171" s="200" t="s">
        <v>407</v>
      </c>
    </row>
    <row r="172" spans="5:21" ht="15">
      <c r="E172" s="201">
        <v>11</v>
      </c>
      <c r="F172" s="200" t="s">
        <v>418</v>
      </c>
      <c r="G172" t="str">
        <f t="shared" si="1"/>
        <v>26.</v>
      </c>
      <c r="I172" s="197">
        <v>10</v>
      </c>
      <c r="J172" s="200" t="s">
        <v>445</v>
      </c>
      <c r="K172" t="str">
        <f t="shared" si="2"/>
        <v>Sumel.</v>
      </c>
      <c r="L172" s="197"/>
      <c r="M172" s="200"/>
      <c r="O172" s="200"/>
      <c r="Q172" s="200"/>
      <c r="S172" s="200"/>
      <c r="U172" s="200" t="s">
        <v>405</v>
      </c>
    </row>
    <row r="173" spans="5:11" ht="15">
      <c r="E173" s="201">
        <v>12</v>
      </c>
      <c r="F173" s="200" t="s">
        <v>419</v>
      </c>
      <c r="G173" t="str">
        <f t="shared" si="1"/>
        <v>26.</v>
      </c>
      <c r="I173" s="197">
        <v>11</v>
      </c>
      <c r="J173" s="200" t="s">
        <v>446</v>
      </c>
      <c r="K173" t="str">
        <f t="shared" si="2"/>
        <v>Sumel.</v>
      </c>
    </row>
    <row r="174" spans="5:11" ht="15">
      <c r="E174" s="201">
        <v>13</v>
      </c>
      <c r="F174" s="200" t="s">
        <v>420</v>
      </c>
      <c r="G174" t="str">
        <f t="shared" si="1"/>
        <v>26.</v>
      </c>
      <c r="I174" s="197">
        <v>12</v>
      </c>
      <c r="J174" s="200" t="s">
        <v>447</v>
      </c>
      <c r="K174" t="str">
        <f t="shared" si="2"/>
        <v>Sumel.</v>
      </c>
    </row>
    <row r="175" spans="5:11" ht="30">
      <c r="E175" s="201">
        <v>14</v>
      </c>
      <c r="F175" s="200" t="s">
        <v>421</v>
      </c>
      <c r="G175" t="str">
        <f t="shared" si="1"/>
        <v>26.</v>
      </c>
      <c r="I175" s="197">
        <v>13</v>
      </c>
      <c r="J175" s="200" t="s">
        <v>448</v>
      </c>
      <c r="K175" t="str">
        <f t="shared" si="2"/>
        <v>Sumel.</v>
      </c>
    </row>
    <row r="176" spans="5:11" ht="15">
      <c r="E176" s="201">
        <v>15</v>
      </c>
      <c r="F176" s="200" t="s">
        <v>422</v>
      </c>
      <c r="G176" t="str">
        <f t="shared" si="1"/>
        <v>26.</v>
      </c>
      <c r="I176" s="197">
        <v>14</v>
      </c>
      <c r="J176" s="200" t="s">
        <v>440</v>
      </c>
      <c r="K176" t="str">
        <f>IF(I176=$J$162,J176,K163)</f>
        <v>Sumel.</v>
      </c>
    </row>
    <row r="177" spans="5:7" ht="15">
      <c r="E177" s="201">
        <v>16</v>
      </c>
      <c r="F177" s="200" t="s">
        <v>423</v>
      </c>
      <c r="G177" t="str">
        <f t="shared" si="1"/>
        <v>26.</v>
      </c>
    </row>
    <row r="178" spans="5:7" ht="15">
      <c r="E178" s="201">
        <v>17</v>
      </c>
      <c r="F178" s="200" t="s">
        <v>424</v>
      </c>
      <c r="G178" t="str">
        <f t="shared" si="1"/>
        <v>26.</v>
      </c>
    </row>
    <row r="179" spans="5:7" ht="15">
      <c r="E179" s="201">
        <v>18</v>
      </c>
      <c r="F179" s="200" t="s">
        <v>425</v>
      </c>
      <c r="G179" t="str">
        <f t="shared" si="1"/>
        <v>26.</v>
      </c>
    </row>
    <row r="180" spans="5:7" ht="15">
      <c r="E180" s="201">
        <v>19</v>
      </c>
      <c r="F180" s="200" t="s">
        <v>426</v>
      </c>
      <c r="G180" t="str">
        <f t="shared" si="1"/>
        <v>26.</v>
      </c>
    </row>
    <row r="181" spans="5:7" ht="15">
      <c r="E181" s="201">
        <v>20</v>
      </c>
      <c r="F181" s="200" t="s">
        <v>427</v>
      </c>
      <c r="G181" t="str">
        <f t="shared" si="1"/>
        <v>26.</v>
      </c>
    </row>
    <row r="182" spans="5:7" ht="15">
      <c r="E182" s="201">
        <v>21</v>
      </c>
      <c r="F182" s="200" t="s">
        <v>428</v>
      </c>
      <c r="G182" t="str">
        <f t="shared" si="1"/>
        <v>26.</v>
      </c>
    </row>
    <row r="183" spans="5:7" ht="15">
      <c r="E183" s="201">
        <v>22</v>
      </c>
      <c r="F183" s="200" t="s">
        <v>429</v>
      </c>
      <c r="G183" t="str">
        <f t="shared" si="1"/>
        <v>26.</v>
      </c>
    </row>
    <row r="184" spans="5:7" ht="15">
      <c r="E184" s="201">
        <v>23</v>
      </c>
      <c r="F184" s="200" t="s">
        <v>430</v>
      </c>
      <c r="G184" t="str">
        <f t="shared" si="1"/>
        <v>26.</v>
      </c>
    </row>
    <row r="185" spans="5:7" ht="15">
      <c r="E185" s="201">
        <v>24</v>
      </c>
      <c r="F185" s="200" t="s">
        <v>431</v>
      </c>
      <c r="G185" t="str">
        <f t="shared" si="1"/>
        <v>26.</v>
      </c>
    </row>
    <row r="186" spans="5:7" ht="15">
      <c r="E186" s="201">
        <v>25</v>
      </c>
      <c r="F186" s="200" t="s">
        <v>432</v>
      </c>
      <c r="G186" t="str">
        <f t="shared" si="1"/>
        <v>26.</v>
      </c>
    </row>
    <row r="187" spans="5:7" ht="15">
      <c r="E187" s="201">
        <v>26</v>
      </c>
      <c r="F187" s="200" t="s">
        <v>433</v>
      </c>
      <c r="G187" t="str">
        <f t="shared" si="1"/>
        <v>26.</v>
      </c>
    </row>
    <row r="188" spans="5:7" ht="15">
      <c r="E188" s="201">
        <v>27</v>
      </c>
      <c r="F188" s="200" t="s">
        <v>434</v>
      </c>
      <c r="G188" t="str">
        <f t="shared" si="1"/>
        <v>26.</v>
      </c>
    </row>
    <row r="189" spans="5:7" ht="15">
      <c r="E189" s="201">
        <v>28</v>
      </c>
      <c r="F189" s="200" t="s">
        <v>435</v>
      </c>
      <c r="G189" t="str">
        <f t="shared" si="1"/>
        <v>26.</v>
      </c>
    </row>
    <row r="190" spans="5:7" ht="15">
      <c r="E190" s="201">
        <v>29</v>
      </c>
      <c r="F190" s="200" t="s">
        <v>436</v>
      </c>
      <c r="G190" t="str">
        <f t="shared" si="1"/>
        <v>26.</v>
      </c>
    </row>
    <row r="191" spans="5:7" ht="15">
      <c r="E191" s="201">
        <v>30</v>
      </c>
      <c r="F191" s="200" t="s">
        <v>437</v>
      </c>
      <c r="G191" t="str">
        <f t="shared" si="1"/>
        <v>26.</v>
      </c>
    </row>
    <row r="192" spans="5:7" ht="15">
      <c r="E192" s="201">
        <v>31</v>
      </c>
      <c r="F192" s="200" t="s">
        <v>438</v>
      </c>
      <c r="G192" t="str">
        <f t="shared" si="1"/>
        <v>26.</v>
      </c>
    </row>
    <row r="193" spans="5:7" ht="30">
      <c r="E193" s="201">
        <v>32</v>
      </c>
      <c r="F193" s="200" t="s">
        <v>439</v>
      </c>
      <c r="G193" t="str">
        <f t="shared" si="1"/>
        <v>26.</v>
      </c>
    </row>
    <row r="194" spans="5:7" ht="30">
      <c r="E194" s="201">
        <v>33</v>
      </c>
      <c r="F194" s="200" t="s">
        <v>440</v>
      </c>
      <c r="G194" t="str">
        <f>IF(E194=$F$161,F194,G162)</f>
        <v>26.</v>
      </c>
    </row>
  </sheetData>
  <sheetProtection/>
  <mergeCells count="58">
    <mergeCell ref="A144:B144"/>
    <mergeCell ref="F144:G144"/>
    <mergeCell ref="M74:N74"/>
    <mergeCell ref="A143:I143"/>
    <mergeCell ref="G81:G85"/>
    <mergeCell ref="H87:H91"/>
    <mergeCell ref="I87:I91"/>
    <mergeCell ref="J87:J91"/>
    <mergeCell ref="A87:A91"/>
    <mergeCell ref="B87:B91"/>
    <mergeCell ref="A1:B1"/>
    <mergeCell ref="I1:J1"/>
    <mergeCell ref="A14:B14"/>
    <mergeCell ref="I14:J14"/>
    <mergeCell ref="E14:F14"/>
    <mergeCell ref="E1:F1"/>
    <mergeCell ref="A27:B27"/>
    <mergeCell ref="E27:G27"/>
    <mergeCell ref="I27:J27"/>
    <mergeCell ref="B81:B85"/>
    <mergeCell ref="A81:A85"/>
    <mergeCell ref="D81:D85"/>
    <mergeCell ref="H81:H85"/>
    <mergeCell ref="I81:I85"/>
    <mergeCell ref="J81:J85"/>
    <mergeCell ref="E81:E85"/>
    <mergeCell ref="D87:D91"/>
    <mergeCell ref="E86:G91"/>
    <mergeCell ref="D73:D74"/>
    <mergeCell ref="E73:E74"/>
    <mergeCell ref="D76:D77"/>
    <mergeCell ref="E76:E77"/>
    <mergeCell ref="A73:A74"/>
    <mergeCell ref="A76:A77"/>
    <mergeCell ref="B76:B77"/>
    <mergeCell ref="B73:B74"/>
    <mergeCell ref="H76:H77"/>
    <mergeCell ref="G76:G77"/>
    <mergeCell ref="G73:G74"/>
    <mergeCell ref="H73:H74"/>
    <mergeCell ref="G62:H65"/>
    <mergeCell ref="M14:N14"/>
    <mergeCell ref="I62:J65"/>
    <mergeCell ref="M62:N62"/>
    <mergeCell ref="J76:J77"/>
    <mergeCell ref="I76:I77"/>
    <mergeCell ref="I73:I74"/>
    <mergeCell ref="J73:J74"/>
    <mergeCell ref="A160:B160"/>
    <mergeCell ref="I160:N160"/>
    <mergeCell ref="P14:S14"/>
    <mergeCell ref="A94:A98"/>
    <mergeCell ref="A100:A104"/>
    <mergeCell ref="J94:J98"/>
    <mergeCell ref="J100:J104"/>
    <mergeCell ref="M27:N27"/>
    <mergeCell ref="A62:B65"/>
    <mergeCell ref="D62:E65"/>
  </mergeCells>
  <printOptions/>
  <pageMargins left="0.787401575" right="0.787401575" top="0.984251969" bottom="0.984251969" header="0.4921259845" footer="0.4921259845"/>
  <pageSetup horizontalDpi="300" verticalDpi="300" orientation="landscape" paperSize="9" scale="67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72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7.421875" style="0" customWidth="1"/>
    <col min="2" max="2" width="22.140625" style="0" bestFit="1" customWidth="1"/>
    <col min="3" max="3" width="24.57421875" style="0" bestFit="1" customWidth="1"/>
    <col min="5" max="5" width="20.57421875" style="0" bestFit="1" customWidth="1"/>
    <col min="10" max="10" width="20.57421875" style="0" bestFit="1" customWidth="1"/>
    <col min="12" max="12" width="21.140625" style="0" customWidth="1"/>
    <col min="14" max="14" width="20.57421875" style="0" bestFit="1" customWidth="1"/>
    <col min="16" max="16" width="20.57421875" style="0" bestFit="1" customWidth="1"/>
    <col min="18" max="18" width="20.57421875" style="0" bestFit="1" customWidth="1"/>
    <col min="20" max="20" width="20.57421875" style="0" bestFit="1" customWidth="1"/>
    <col min="22" max="22" width="20.57421875" style="0" bestFit="1" customWidth="1"/>
  </cols>
  <sheetData>
    <row r="2" ht="33.75">
      <c r="A2" s="53" t="s">
        <v>304</v>
      </c>
    </row>
    <row r="3" spans="12:20" ht="13.5" thickBot="1">
      <c r="L3">
        <v>1</v>
      </c>
      <c r="N3">
        <v>2</v>
      </c>
      <c r="P3">
        <v>3</v>
      </c>
      <c r="R3">
        <v>4</v>
      </c>
      <c r="T3">
        <v>5</v>
      </c>
    </row>
    <row r="4" spans="1:20" ht="13.5" thickBot="1">
      <c r="A4" s="246"/>
      <c r="B4" s="247"/>
      <c r="C4" s="247"/>
      <c r="D4" s="247"/>
      <c r="E4" s="55"/>
      <c r="F4" s="42"/>
      <c r="G4" s="42"/>
      <c r="H4" s="36" t="s">
        <v>252</v>
      </c>
      <c r="I4" s="26" t="s">
        <v>253</v>
      </c>
      <c r="J4" s="83" t="s">
        <v>288</v>
      </c>
      <c r="L4" s="83" t="s">
        <v>288</v>
      </c>
      <c r="N4" s="83" t="s">
        <v>288</v>
      </c>
      <c r="P4" s="83" t="s">
        <v>288</v>
      </c>
      <c r="R4" s="83" t="s">
        <v>288</v>
      </c>
      <c r="T4" s="83" t="s">
        <v>288</v>
      </c>
    </row>
    <row r="5" spans="1:20" ht="12.75">
      <c r="A5" s="60" t="s">
        <v>0</v>
      </c>
      <c r="B5" s="61"/>
      <c r="C5" s="94" t="str">
        <f>IF(H5=Brainstorming!$A$2,Brainstorming!$B$2,IF(H5=Brainstorming!$A$3,Brainstorming!$B$3,IF(H5=Brainstorming!$A$4,Brainstorming!$B$4,IF(H5=Brainstorming!$A$5,Brainstorming!$B$5,IF(H5=Brainstorming!$A$6,Brainstorming!$B$6,IF(H5=Brainstorming!$A$7,Brainstorming!$B$7,IF(H5=Brainstorming!$A$8,Brainstorming!$B$8,IF(H5=Brainstorming!$A$9,Brainstorming!$B$9,+D5))))))))</f>
        <v>grau</v>
      </c>
      <c r="D5" s="95">
        <f>IF(H5=Brainstorming!$A$10,Brainstorming!$B$10,IF(H5=Brainstorming!$A$11,Brainstorming!$B$11,""))</f>
      </c>
      <c r="E5" s="96"/>
      <c r="F5" s="90"/>
      <c r="G5" s="62"/>
      <c r="H5" s="57">
        <f aca="true" ca="1" t="shared" si="0" ref="H5:H16">INT(RAND()*10)+1</f>
        <v>2</v>
      </c>
      <c r="I5" s="3"/>
      <c r="J5" s="84">
        <f ca="1">IF($C$13=Brainstorming!$B28,INT(RAND()*10)+1,"")</f>
      </c>
      <c r="L5" s="84">
        <f ca="1">IF($K$15=Brainstorming!$D28,INT(RAND()*10)+1,"")</f>
      </c>
      <c r="N5" s="84">
        <f ca="1">IF($K$16=Brainstorming!$D28,INT(RAND()*10)+1,"")</f>
      </c>
      <c r="P5" s="84">
        <f ca="1">IF($K$17=Brainstorming!$D28,INT(RAND()*10)+1,"")</f>
        <v>10</v>
      </c>
      <c r="R5" s="84">
        <f ca="1">IF($K$18=Brainstorming!$D28,INT(RAND()*10)+1,"")</f>
      </c>
      <c r="T5" s="84">
        <f ca="1">IF($K$19=Brainstorming!$D28,INT(RAND()*10)+1,"")</f>
        <v>9</v>
      </c>
    </row>
    <row r="6" spans="1:20" ht="12.75">
      <c r="A6" s="56" t="s">
        <v>1</v>
      </c>
      <c r="B6" s="50"/>
      <c r="C6" s="97" t="str">
        <f>IF(H6=Brainstorming!$E$2,Brainstorming!$F$2,IF(H6=Brainstorming!$E$3,Brainstorming!$F$3,IF(H6=Brainstorming!$E$4,Brainstorming!$F$4,IF(H6=Brainstorming!$E$5,Brainstorming!$F$5,IF(H6=Brainstorming!$E$6,Brainstorming!$F$6,IF(H6=Brainstorming!$E$7,Brainstorming!$F$7,IF(H6=Brainstorming!$E$8,Brainstorming!$F$8,IF(H6=Brainstorming!$E$9,Brainstorming!$F$9,+D6))))))))</f>
        <v>braun</v>
      </c>
      <c r="D6" s="64">
        <f>IF(H6=Brainstorming!$E$10,Brainstorming!$F$10,IF(H6=Brainstorming!$E$11,Brainstorming!$F$11,""))</f>
      </c>
      <c r="E6" s="98"/>
      <c r="F6" s="90"/>
      <c r="G6" s="62"/>
      <c r="H6" s="57">
        <f ca="1" t="shared" si="0"/>
        <v>2</v>
      </c>
      <c r="I6" s="3"/>
      <c r="J6" s="84">
        <f ca="1">IF($C$13=Brainstorming!$B29,INT(RAND()*10)+1,"")</f>
        <v>7</v>
      </c>
      <c r="L6" s="84">
        <f ca="1">IF($K$15=Brainstorming!$D29,INT(RAND()*10)+1,"")</f>
      </c>
      <c r="N6" s="84">
        <f ca="1">IF($K$16=Brainstorming!$D29,INT(RAND()*10)+1,"")</f>
      </c>
      <c r="P6" s="84">
        <f ca="1">IF($K$17=Brainstorming!$D29,INT(RAND()*10)+1,"")</f>
      </c>
      <c r="R6" s="84">
        <f ca="1">IF($K$18=Brainstorming!$D29,INT(RAND()*10)+1,"")</f>
      </c>
      <c r="T6" s="84">
        <f ca="1">IF($K$19=Brainstorming!$D29,INT(RAND()*10)+1,"")</f>
      </c>
    </row>
    <row r="7" spans="1:20" ht="12.75">
      <c r="A7" s="56" t="s">
        <v>2</v>
      </c>
      <c r="B7" s="50"/>
      <c r="C7" s="97" t="str">
        <f>IF(H7=Brainstorming!$I$2,Brainstorming!$J$2,IF(H7=Brainstorming!$I$3,Brainstorming!$J$3,IF(H7=Brainstorming!$I$4,Brainstorming!$J$4,IF(H7=Brainstorming!$I$5,Brainstorming!$J$5,IF(H7=Brainstorming!$I$6,Brainstorming!$J$6,IF(H7=Brainstorming!$I$7,Brainstorming!$J$7,IF(H7=Brainstorming!$I$8,Brainstorming!$J$8,IF(H7=Brainstorming!$I$9,Brainstorming!$J$9,+D7))))))))</f>
        <v>Alabaster</v>
      </c>
      <c r="D7" s="64" t="str">
        <f>IF(H7=Brainstorming!$I$10,Brainstorming!$J$10,IF(H7=Brainstorming!$I$11,Brainstorming!$J$11,""))</f>
        <v>Alabaster</v>
      </c>
      <c r="E7" s="98"/>
      <c r="F7" s="90"/>
      <c r="G7" s="62"/>
      <c r="H7" s="57">
        <f ca="1" t="shared" si="0"/>
        <v>10</v>
      </c>
      <c r="I7" s="3"/>
      <c r="J7" s="84">
        <f ca="1">IF($C$13=Brainstorming!$B30,INT(RAND()*10)+1,"")</f>
      </c>
      <c r="L7" s="84">
        <f ca="1">IF($K$15=Brainstorming!$D30,INT(RAND()*10)+1,"")</f>
      </c>
      <c r="N7" s="84">
        <f ca="1">IF($K$16=Brainstorming!$D30,INT(RAND()*10)+1,"")</f>
      </c>
      <c r="P7" s="84">
        <f ca="1">IF($K$17=Brainstorming!$D30,INT(RAND()*10)+1,"")</f>
      </c>
      <c r="R7" s="84">
        <f ca="1">IF($K$18=Brainstorming!$D30,INT(RAND()*10)+1,"")</f>
      </c>
      <c r="T7" s="84">
        <f ca="1">IF($K$19=Brainstorming!$D30,INT(RAND()*10)+1,"")</f>
      </c>
    </row>
    <row r="8" spans="1:20" ht="12.75">
      <c r="A8" s="56" t="s">
        <v>3</v>
      </c>
      <c r="B8" s="50"/>
      <c r="C8" s="97" t="str">
        <f>IF(H8=Brainstorming!$A$15,Brainstorming!$B$15,IF(H8=Brainstorming!$A$16,Brainstorming!$B$16,IF(H8=Brainstorming!$A$17,Brainstorming!$B$17,IF(H8=Brainstorming!$A$18,Brainstorming!$B$18,IF(H8=Brainstorming!$A$19,Brainstorming!$B$19,IF(H8=Brainstorming!$A$20,Brainstorming!$B$20,IF(H8=Brainstorming!$A$21,Brainstorming!$B$21,IF(H8=Brainstorming!$A$22,Brainstorming!$B$22,+D8))))))))</f>
        <v>Fee</v>
      </c>
      <c r="D8" s="64" t="str">
        <f>IF(H8=Brainstorming!$A$23,Brainstorming!$B$23,IF(H8=Brainstorming!$A$24,Brainstorming!$B$24,""))</f>
        <v>Fee</v>
      </c>
      <c r="E8" s="98"/>
      <c r="F8" s="90"/>
      <c r="G8" s="62"/>
      <c r="H8" s="57">
        <f ca="1" t="shared" si="0"/>
        <v>10</v>
      </c>
      <c r="I8" s="3"/>
      <c r="J8" s="84">
        <f ca="1">IF($C$13=Brainstorming!$B31,INT(RAND()*10)+1,"")</f>
      </c>
      <c r="L8" s="84">
        <f ca="1">IF($K$15=Brainstorming!$D31,INT(RAND()*10)+1,"")</f>
        <v>2</v>
      </c>
      <c r="N8" s="84">
        <f ca="1">IF($K$16=Brainstorming!$D31,INT(RAND()*10)+1,"")</f>
      </c>
      <c r="P8" s="84">
        <f ca="1">IF($K$17=Brainstorming!$D31,INT(RAND()*10)+1,"")</f>
      </c>
      <c r="R8" s="84">
        <f ca="1">IF($K$18=Brainstorming!$D31,INT(RAND()*10)+1,"")</f>
      </c>
      <c r="T8" s="84">
        <f ca="1">IF($K$19=Brainstorming!$D31,INT(RAND()*10)+1,"")</f>
      </c>
    </row>
    <row r="9" spans="1:20" ht="12.75">
      <c r="A9" s="58" t="s">
        <v>4</v>
      </c>
      <c r="B9" s="51"/>
      <c r="C9" s="97" t="str">
        <f>IF(H9=Brainstorming!$E$15,Brainstorming!$F$15,IF(H9=Brainstorming!$E$16,Brainstorming!$F$16,IF(H9=Brainstorming!$E$17,Brainstorming!$F$17,IF(H9=Brainstorming!$E$18,Brainstorming!$F$18,IF(H9=Brainstorming!$E$19,Brainstorming!$F$19,IF(H9=Brainstorming!$E$20,Brainstorming!$F$20,IF(H9=Brainstorming!$E$21,Brainstorming!$F$21,IF(H9=Brainstorming!$E$22,Brainstorming!$F$22,+D9))))))))</f>
        <v>Ideenreich</v>
      </c>
      <c r="D9" s="64">
        <f>IF(H9=Brainstorming!$E$23,Brainstorming!$F$23,IF(H9=Brainstorming!$E$24,Brainstorming!$F$24,""))</f>
      </c>
      <c r="E9" s="98"/>
      <c r="F9" s="90"/>
      <c r="G9" s="62"/>
      <c r="H9" s="57">
        <f ca="1" t="shared" si="0"/>
        <v>4</v>
      </c>
      <c r="I9" s="3"/>
      <c r="J9" s="84">
        <f ca="1">IF($C$13=Brainstorming!$B32,INT(RAND()*10)+1,"")</f>
      </c>
      <c r="L9" s="84">
        <f ca="1">IF($K$15=Brainstorming!$D32,INT(RAND()*10)+1,"")</f>
      </c>
      <c r="N9" s="84">
        <f ca="1">IF($K$16=Brainstorming!$D32,INT(RAND()*10)+1,"")</f>
      </c>
      <c r="P9" s="84">
        <f ca="1">IF($K$17=Brainstorming!$D32,INT(RAND()*10)+1,"")</f>
      </c>
      <c r="R9" s="84">
        <f ca="1">IF($K$18=Brainstorming!$D32,INT(RAND()*10)+1,"")</f>
      </c>
      <c r="T9" s="84">
        <f ca="1">IF($K$19=Brainstorming!$D32,INT(RAND()*10)+1,"")</f>
      </c>
    </row>
    <row r="10" spans="1:20" ht="12.75">
      <c r="A10" s="58" t="s">
        <v>5</v>
      </c>
      <c r="B10" s="51"/>
      <c r="C10" s="97" t="str">
        <f>IF(H10=Brainstorming!$I$15,Brainstorming!$J$15,IF(H10=Brainstorming!$I$16,Brainstorming!$J$16,IF(H10=Brainstorming!$I$17,Brainstorming!$J$17,IF(H10=Brainstorming!$I18,Brainstorming!$J$18,IF(H10=Brainstorming!$I$19,Brainstorming!$J$19,IF(H10=Brainstorming!$I$20,Brainstorming!$J$20,IF(H10=Brainstorming!$I$21,Brainstorming!$J$21,IF(H10=Brainstorming!$I$22,Brainstorming!$J$22,+D10))))))))</f>
        <v>Verletzung</v>
      </c>
      <c r="D10" s="64">
        <f>IF(H10=Brainstorming!$I$23,Brainstorming!$J$23,IF(H10=Brainstorming!$I$24,Brainstorming!$J$24,""))</f>
      </c>
      <c r="E10" s="98"/>
      <c r="F10" s="90"/>
      <c r="G10" s="62"/>
      <c r="H10" s="57">
        <f ca="1" t="shared" si="0"/>
        <v>3</v>
      </c>
      <c r="I10" s="3"/>
      <c r="J10" s="84">
        <f ca="1">IF($C$13=Brainstorming!$B33,INT(RAND()*10)+1,"")</f>
      </c>
      <c r="L10" s="84">
        <f ca="1">IF($K$15=Brainstorming!$D33,INT(RAND()*10)+1,"")</f>
      </c>
      <c r="N10" s="84">
        <f ca="1">IF($K$16=Brainstorming!$D33,INT(RAND()*10)+1,"")</f>
      </c>
      <c r="P10" s="84">
        <f ca="1">IF($K$17=Brainstorming!$D33,INT(RAND()*10)+1,"")</f>
      </c>
      <c r="R10" s="84">
        <f ca="1">IF($K$18=Brainstorming!$D33,INT(RAND()*10)+1,"")</f>
        <v>9</v>
      </c>
      <c r="T10" s="84">
        <f ca="1">IF($K$19=Brainstorming!$D33,INT(RAND()*10)+1,"")</f>
      </c>
    </row>
    <row r="11" spans="1:20" ht="12.75">
      <c r="A11" s="56" t="s">
        <v>127</v>
      </c>
      <c r="B11" s="50"/>
      <c r="C11" s="99" t="str">
        <f>IF(H11=Brainstorming!$M$15,Brainstorming!$N$15,IF(H11=Brainstorming!$M$16,Brainstorming!$N$16,IF(H11=Brainstorming!$M$17,Brainstorming!$N$17,IF(H11=Brainstorming!$M$18,Brainstorming!$N$18,IF(H11=Brainstorming!$M$19,Brainstorming!$N$19,IF(H11=Brainstorming!$M$20,Brainstorming!$N$20,IF(H11=Brainstorming!$M$21,Brainstorming!$N$21,IF(H11=Brainstorming!$M$22,Brainstorming!$N$22,+D11))))))))</f>
        <v>Pullover</v>
      </c>
      <c r="D11" s="82">
        <f>IF(H11=Brainstorming!$M$23,Brainstorming!$N$23,IF(H11=Brainstorming!$M$24,Brainstorming!$N$24,""))</f>
      </c>
      <c r="E11" s="98"/>
      <c r="F11" s="90"/>
      <c r="G11" s="62"/>
      <c r="H11" s="57">
        <f ca="1" t="shared" si="0"/>
        <v>7</v>
      </c>
      <c r="I11" s="3"/>
      <c r="J11" s="84">
        <f ca="1">IF($C$13=Brainstorming!$B34,INT(RAND()*10)+1,"")</f>
      </c>
      <c r="L11" s="84">
        <f ca="1">IF($K$15=Brainstorming!$D34,INT(RAND()*10)+1,"")</f>
      </c>
      <c r="N11" s="84">
        <f ca="1">IF($K$16=Brainstorming!$D34,INT(RAND()*10)+1,"")</f>
        <v>2</v>
      </c>
      <c r="P11" s="84">
        <f ca="1">IF($K$17=Brainstorming!$D34,INT(RAND()*10)+1,"")</f>
      </c>
      <c r="R11" s="84">
        <f ca="1">IF($K$18=Brainstorming!$D34,INT(RAND()*10)+1,"")</f>
      </c>
      <c r="T11" s="84">
        <f ca="1">IF($K$19=Brainstorming!$D34,INT(RAND()*10)+1,"")</f>
      </c>
    </row>
    <row r="12" spans="1:20" ht="12.75">
      <c r="A12" s="56" t="s">
        <v>141</v>
      </c>
      <c r="B12" s="50"/>
      <c r="C12" s="99" t="str">
        <f>IF(H12=Brainstorming!$P$15,Brainstorming!$Q$15,IF(H12=Brainstorming!$P$16,Brainstorming!$Q$16,IF(H12=Brainstorming!$P$17,Brainstorming!$Q$17,IF(H12=Brainstorming!$P$18,Brainstorming!$Q$18,IF(H12=Brainstorming!$P$19,Brainstorming!$Q$19,IF(H12=Brainstorming!$P$20,Brainstorming!$Q$20,IF(H12=Brainstorming!$P$21,Brainstorming!$Q$21,IF(H12=Brainstorming!$P$22,Brainstorming!$Q$22,+D12))))))))</f>
        <v>Wolle</v>
      </c>
      <c r="D12" s="82" t="str">
        <f>IF(H12=Brainstorming!$P$23,Brainstorming!$Q$23,IF(H12=Brainstorming!$P$24,Brainstorming!$Q$24,""))</f>
        <v>Wolle</v>
      </c>
      <c r="E12" s="100" t="str">
        <f>IF(H12=Brainstorming!$R$15,Brainstorming!$S$15,IF(H12=Brainstorming!$R$16,Brainstorming!$S$16,IF(H12=Brainstorming!$R$17,Brainstorming!$S$17,IF(H12=Brainstorming!$R$18,Brainstorming!$S$18,IF(H12=Brainstorming!$R$19,Brainstorming!$S$19,IF(H12=Brainstorming!$R$20,Brainstorming!$S$20,IF(H12=Brainstorming!$R$21,Brainstorming!$S$21,IF(H12=Brainstorming!$R$22,Brainstorming!$S$22,+F12))))))))</f>
        <v>Kette</v>
      </c>
      <c r="F12" s="91" t="str">
        <f>IF(H12=Brainstorming!$R$23,Brainstorming!$S$23,IF(H12=Brainstorming!$R$24,Brainstorming!$S$24,""))</f>
        <v>Kette</v>
      </c>
      <c r="G12" s="81"/>
      <c r="H12" s="57">
        <f ca="1" t="shared" si="0"/>
        <v>10</v>
      </c>
      <c r="I12" s="57">
        <f ca="1">INT(RAND()*10)+1</f>
        <v>6</v>
      </c>
      <c r="J12" s="84">
        <f ca="1">IF($C$13=Brainstorming!$B35,INT(RAND()*10)+1,"")</f>
      </c>
      <c r="L12" s="84">
        <f ca="1">IF($K$15=Brainstorming!$D35,INT(RAND()*10)+1,"")</f>
      </c>
      <c r="N12" s="84">
        <f ca="1">IF($K$16=Brainstorming!$D35,INT(RAND()*10)+1,"")</f>
      </c>
      <c r="P12" s="84">
        <f ca="1">IF($K$17=Brainstorming!$D35,INT(RAND()*10)+1,"")</f>
      </c>
      <c r="R12" s="84">
        <f ca="1">IF($K$18=Brainstorming!$D35,INT(RAND()*10)+1,"")</f>
      </c>
      <c r="T12" s="84">
        <f ca="1">IF($K$19=Brainstorming!$D35,INT(RAND()*10)+1,"")</f>
      </c>
    </row>
    <row r="13" spans="1:20" ht="12.75">
      <c r="A13" s="56" t="s">
        <v>6</v>
      </c>
      <c r="B13" s="50"/>
      <c r="C13" s="101" t="str">
        <f>IF(H13=Brainstorming!$A$28,Brainstorming!$B$28,IF(H13=Brainstorming!$A$29,Brainstorming!$B$29,IF(H13=Brainstorming!$A$30,Brainstorming!$B$30,IF(H13=Brainstorming!$A31,Brainstorming!$B$31,IF(H13=Brainstorming!$A$32,Brainstorming!$B$32,IF(H13=Brainstorming!$A$33,Brainstorming!$B$33,IF(H13=Brainstorming!$A$34,Brainstorming!$B$34,IF(H13=Brainstorming!$A$35,Brainstorming!$B$35,+D13))))))))</f>
        <v>Ohren</v>
      </c>
      <c r="D13" s="82">
        <f>IF(H13=Brainstorming!$A$36,Brainstorming!$B$36,IF(H13=Brainstorming!$A$37,Brainstorming!$B$37,""))</f>
      </c>
      <c r="E13" s="102" t="str">
        <f>IF(H13=Brainstorming!$A$28,F21,IF(H13=Brainstorming!$A$29,F22,IF(H13=Brainstorming!$A$30,F23,IF(H13=Brainstorming!$A$31,F24,IF(H13=Brainstorming!$A$32,F25,IF(H13=Brainstorming!$A$33,F26,IF(H13=Brainstorming!$A$34,F27,IF(H13=Brainstorming!$A$35,F28,+F13))))))))</f>
        <v>Fledermausohren</v>
      </c>
      <c r="F13" s="91">
        <f>IF(H13=Brainstorming!$A$36,F29,IF(H13=Brainstorming!$A$37,F30,""))</f>
      </c>
      <c r="G13" s="81"/>
      <c r="H13" s="57">
        <f ca="1">INT(RAND()*10)+1</f>
        <v>2</v>
      </c>
      <c r="I13" s="3"/>
      <c r="J13" s="84">
        <f ca="1">IF($C$13=Brainstorming!$B36,INT(RAND()*10)+1,"")</f>
      </c>
      <c r="L13" s="84"/>
      <c r="N13" s="84"/>
      <c r="P13" s="84"/>
      <c r="R13" s="84"/>
      <c r="T13" s="84"/>
    </row>
    <row r="14" spans="1:20" ht="13.5" thickBot="1">
      <c r="A14" s="56" t="s">
        <v>7</v>
      </c>
      <c r="B14" s="50"/>
      <c r="C14" s="99" t="str">
        <f>IF(H14=Brainstorming!$E$28,Brainstorming!$F$28,IF(H14=Brainstorming!$E$29,Brainstorming!$F$29,IF(H14=Brainstorming!$E$30,Brainstorming!$F$30,IF(H14=Brainstorming!$E$31,Brainstorming!$F$31,IF(H14=Brainstorming!$E$32,Brainstorming!$F$32,IF(H14=Brainstorming!$E$33,Brainstorming!$F$33,IF(H14=Brainstorming!$E$34,Brainstorming!$F$34,IF(H14=Brainstorming!$E$35,Brainstorming!$F$35,+D14))))))))</f>
        <v>Ein kleiner Wunsch</v>
      </c>
      <c r="D14" s="82" t="str">
        <f>IF(H14=Brainstorming!$E$36,Brainstorming!$F$36,IF(H14=Brainstorming!$E$37,Brainstorming!$F$37,""))</f>
        <v>Ein kleiner Wunsch</v>
      </c>
      <c r="E14" s="103"/>
      <c r="F14" s="92"/>
      <c r="G14" s="81"/>
      <c r="H14" s="57">
        <f ca="1">INT(RAND()*10)+1</f>
        <v>9</v>
      </c>
      <c r="I14" s="3"/>
      <c r="J14" s="85">
        <f ca="1">IF($C$13=Brainstorming!$B37,INT(RAND()*10)+1,"")</f>
      </c>
      <c r="L14" s="84"/>
      <c r="N14" s="84"/>
      <c r="P14" s="84"/>
      <c r="R14" s="84"/>
      <c r="T14" s="84"/>
    </row>
    <row r="15" spans="1:13" ht="12.75">
      <c r="A15" s="56" t="s">
        <v>36</v>
      </c>
      <c r="B15" s="50"/>
      <c r="C15" s="99" t="str">
        <f>IF(H15=Brainstorming!$I$28,Brainstorming!$J$28,IF(H15=Brainstorming!$I$29,Brainstorming!$J$29,IF(H15=Brainstorming!$I$30,Brainstorming!$J$30,IF(H15=Brainstorming!$I$31,Brainstorming!$J$31,IF(H15=Brainstorming!$I$32,Brainstorming!$J$32,IF(H15=Brainstorming!$I$33,Brainstorming!$J$33,IF(H15=Brainstorming!$I$34,Brainstorming!$J$34,IF(H15=Brainstorming!$I$35,Brainstorming!$J$35,+D15))))))))</f>
        <v>Werkzeugkoffer</v>
      </c>
      <c r="D15" s="82" t="str">
        <f>IF(H15=Brainstorming!$I$36,Brainstorming!$J$36,IF(H15=Brainstorming!$I$37,Brainstorming!$J$37,""))</f>
        <v>Werkzeugkoffer</v>
      </c>
      <c r="E15" s="103"/>
      <c r="F15" s="92"/>
      <c r="G15" s="81"/>
      <c r="H15" s="57">
        <f ca="1" t="shared" si="0"/>
        <v>10</v>
      </c>
      <c r="I15" s="4"/>
      <c r="J15" s="87">
        <f ca="1">INT(RAND()*8)+1</f>
        <v>4</v>
      </c>
      <c r="K15" s="133" t="str">
        <f>IF(J15=Brainstorming!$C$28,Brainstorming!$D$28,IF(J15=Brainstorming!$C$29,Brainstorming!$D$29,IF(J15=Brainstorming!$C$30,Brainstorming!$D$30,IF(J15=Brainstorming!$C31,Brainstorming!$D$31,IF(J15=Brainstorming!$C$32,Brainstorming!$D$32,IF(J15=Brainstorming!$C$33,Brainstorming!$D$33,IF(J15=Brainstorming!$C$34,Brainstorming!$D$34,IF(J15=Brainstorming!$C$35,Brainstorming!$D$35,""))))))))</f>
        <v>Torso</v>
      </c>
      <c r="L15" s="137">
        <f>IF($F$26=Brainstorming!H40,H20,"")</f>
      </c>
      <c r="M15" s="87"/>
    </row>
    <row r="16" spans="1:13" ht="12.75">
      <c r="A16" s="59" t="s">
        <v>8</v>
      </c>
      <c r="B16" s="52"/>
      <c r="C16" s="99" t="str">
        <f>IF(H16=Brainstorming!$M$28,Brainstorming!$N$28,IF(H16=Brainstorming!$M$29,Brainstorming!$N$29,IF(H16=Brainstorming!$M$30,Brainstorming!$N$30,IF(H16=Brainstorming!$M$31,Brainstorming!$N$31,IF(H16=Brainstorming!$M$32,Brainstorming!$N$32,IF(H16=Brainstorming!$M$33,Brainstorming!$N$33,IF(H16=Brainstorming!$M$34,Brainstorming!$N$34,IF(H16=Brainstorming!$M$35,Brainstorming!$N$35,+D16))))))))</f>
        <v>Reinlichkeit</v>
      </c>
      <c r="D16" s="82">
        <f>IF(H16=Brainstorming!$M$36,Brainstorming!$N$36,IF(H16=Brainstorming!$M$37,Brainstorming!$N$37,""))</f>
      </c>
      <c r="E16" s="103"/>
      <c r="F16" s="92"/>
      <c r="G16" s="81"/>
      <c r="H16" s="57">
        <f ca="1" t="shared" si="0"/>
        <v>3</v>
      </c>
      <c r="I16" s="4"/>
      <c r="J16" s="87">
        <f ca="1">INT(RAND()*8)+1</f>
        <v>7</v>
      </c>
      <c r="K16" s="87" t="str">
        <f>IF(J16=Brainstorming!$C$28,Brainstorming!$D$28,IF(J16=Brainstorming!$C$29,Brainstorming!$D$29,IF(J16=Brainstorming!$C$30,Brainstorming!$D$30,IF(J16=Brainstorming!$C31,Brainstorming!$D$31,IF(J16=Brainstorming!$C$32,Brainstorming!$D$32,IF(J16=Brainstorming!$C$33,Brainstorming!$D$33,IF(J16=Brainstorming!$C$34,Brainstorming!$D$34,IF(J16=Brainstorming!$C$35,Brainstorming!$D$35,""))))))))</f>
        <v>Aura</v>
      </c>
      <c r="L16" s="137">
        <f>IF($F$26=Brainstorming!H42,H20,"")</f>
      </c>
      <c r="M16" s="137">
        <f>IF($F$26=Brainstorming!H42,J20,"")</f>
      </c>
    </row>
    <row r="17" spans="1:14" ht="13.5" thickBot="1">
      <c r="A17" s="5"/>
      <c r="B17" s="6"/>
      <c r="C17" s="104"/>
      <c r="D17" s="65"/>
      <c r="E17" s="105"/>
      <c r="F17" s="93"/>
      <c r="G17" s="63"/>
      <c r="H17" s="6"/>
      <c r="I17" s="7"/>
      <c r="J17" s="87">
        <f ca="1">INT(RAND()*8)+1</f>
        <v>1</v>
      </c>
      <c r="K17" s="87" t="str">
        <f>IF(J17=Brainstorming!$C$28,Brainstorming!$D$28,IF(J17=Brainstorming!$C$29,Brainstorming!$D$29,IF(J17=Brainstorming!$C$30,Brainstorming!$D$30,IF(J17=Brainstorming!$C31,Brainstorming!$D$31,IF(J17=Brainstorming!$C$32,Brainstorming!$D$32,IF(J17=Brainstorming!$C$33,Brainstorming!$D$33,IF(J17=Brainstorming!$C$34,Brainstorming!$D$34,IF(J17=Brainstorming!$C$35,Brainstorming!$D$35,""))))))))</f>
        <v>Augen</v>
      </c>
      <c r="L17" s="137">
        <f>IF($F$26=Brainstorming!H44,H20,"")</f>
      </c>
      <c r="M17" s="137">
        <f>IF($F$26=Brainstorming!H44,J20,"")</f>
      </c>
      <c r="N17" s="138">
        <f>IF($F$26=Brainstorming!H44,L20,"")</f>
      </c>
    </row>
    <row r="18" spans="10:15" ht="12.75">
      <c r="J18" s="87">
        <f ca="1">INT(RAND()*8)+1</f>
        <v>6</v>
      </c>
      <c r="K18" s="87" t="str">
        <f>IF(J18=Brainstorming!$C$28,Brainstorming!$D$28,IF(J18=Brainstorming!$C$29,Brainstorming!$D$29,IF(J18=Brainstorming!$C$30,Brainstorming!$D$30,IF(J18=Brainstorming!$C31,Brainstorming!$D$31,IF(J18=Brainstorming!$C$32,Brainstorming!$D$32,IF(J18=Brainstorming!$C$33,Brainstorming!$D$33,IF(J18=Brainstorming!$C$34,Brainstorming!$D$34,IF(J18=Brainstorming!$C$35,Brainstorming!$D$35,""))))))))</f>
        <v>Haut</v>
      </c>
      <c r="L18" s="137">
        <f>IF($F$26=Brainstorming!H46,H20,"")</f>
      </c>
      <c r="M18" s="139">
        <f>IF($F$26=Brainstorming!H46,J20,"")</f>
      </c>
      <c r="N18" s="138">
        <f>IF($F$26=Brainstorming!H46,L20,"")</f>
      </c>
      <c r="O18" s="138">
        <f>IF($F$26=Brainstorming!H46,N20,"")</f>
      </c>
    </row>
    <row r="19" spans="3:16" ht="12.75">
      <c r="C19" s="34"/>
      <c r="H19" t="s">
        <v>321</v>
      </c>
      <c r="J19" s="87">
        <f ca="1">INT(RAND()*8)+1</f>
        <v>1</v>
      </c>
      <c r="K19" s="87" t="str">
        <f>IF(J19=Brainstorming!$C$28,Brainstorming!$D$28,IF(J19=Brainstorming!$C$29,Brainstorming!$D$29,IF(J19=Brainstorming!$C$30,Brainstorming!$D$30,IF(J19=Brainstorming!$C31,Brainstorming!$D$31,IF(J19=Brainstorming!$C$32,Brainstorming!$D$32,IF(J19=Brainstorming!$C$33,Brainstorming!$D$33,IF(J19=Brainstorming!$C$34,Brainstorming!$D$34,IF(J19=Brainstorming!$C$35,Brainstorming!$D$35,""))))))))</f>
        <v>Augen</v>
      </c>
      <c r="L19" s="137">
        <f>IF($F$26=Brainstorming!H48,H20,"")</f>
      </c>
      <c r="M19" s="139">
        <f>IF($F$26=Brainstorming!H48,J20,"")</f>
      </c>
      <c r="N19" s="138">
        <f>IF($F$26=Brainstorming!H48,N20,"")</f>
      </c>
      <c r="O19" s="138">
        <f>IF($F$26=Brainstorming!H48,O20,"")</f>
      </c>
      <c r="P19" s="138">
        <f>IF($F$26=Brainstorming!H48,P20,"")</f>
      </c>
    </row>
    <row r="20" spans="2:16" ht="13.5" thickBot="1">
      <c r="B20" s="86">
        <f ca="1">INT(RAND()*10+1)</f>
        <v>5</v>
      </c>
      <c r="C20" s="148" t="s">
        <v>383</v>
      </c>
      <c r="D20" s="34" t="s">
        <v>384</v>
      </c>
      <c r="E20" s="87">
        <f ca="1">INT(RAND()*10+1)</f>
        <v>1</v>
      </c>
      <c r="F20" s="87"/>
      <c r="G20" s="87"/>
      <c r="H20" s="135" t="str">
        <f>IF(J15=Brainstorming!$C$28,H21,IF(J15=Brainstorming!$C$29,H22,IF(J15=Brainstorming!$C$30,H23,IF(J15=Brainstorming!$C$31,H24,IF(J15=Brainstorming!$C$32,H25,IF(J15=Brainstorming!$C$33,H26,IF(J15=Brainstorming!$C$34,H27,IF(J15=Brainstorming!$C$35,H28,""))))))))</f>
        <v>Torsotattoo</v>
      </c>
      <c r="I20" s="135"/>
      <c r="J20" s="135" t="str">
        <f>IF(J16=Brainstorming!$C$28,J21,IF(J16=Brainstorming!$C$29,J22,IF(J16=Brainstorming!$C$30,J23,IF(J16=Brainstorming!$C$31,J24,IF(J16=Brainstorming!$C$32,J25,IF(J16=Brainstorming!$C$33,J26,IF(J16=Brainstorming!$C$34,J27,IF(J16=Brainstorming!$C$35,J28,""))))))))</f>
        <v>Eisaura</v>
      </c>
      <c r="K20" s="135"/>
      <c r="L20" s="136" t="str">
        <f>IF(J17=Brainstorming!$C$28,L21,IF(J17=Brainstorming!$C$29,L22,IF(J17=Brainstorming!$C$30,L23,IF(J17=Brainstorming!$C$31,L24,IF(J17=Brainstorming!$C$32,L25,IF(J17=Brainstorming!$C$33,L26,IF(J17=Brainstorming!$C$34,L27,IF(J17=Brainstorming!$C$35,L28,""))))))))</f>
        <v>Reptilienaugen</v>
      </c>
      <c r="M20" s="136"/>
      <c r="N20" s="136" t="str">
        <f>IF(J18=Brainstorming!$C$28,N21,IF(J18=Brainstorming!$C$29,N22,IF(J18=Brainstorming!$C$30,N23,IF(J18=Brainstorming!$C$31,N24,IF(J18=Brainstorming!$C$32,N25,IF(J18=Brainstorming!$C$33,N26,IF(J18=Brainstorming!$C$34,N27,IF(J18=Brainstorming!$C$35,N28,""))))))))</f>
        <v>Pflanzehaut</v>
      </c>
      <c r="O20" s="136"/>
      <c r="P20" s="136" t="str">
        <f>IF(J19=Brainstorming!$C$28,P21,IF(J19=Brainstorming!$C$29,P22,IF(J19=Brainstorming!$C$30,P23,IF(J19=Brainstorming!$C$31,P24,IF(J19=Brainstorming!$C$32,P25,IF(J19=Brainstorming!$C$33,P26,IF(J19=Brainstorming!$C$34,P27,IF(J19=Brainstorming!$C$35,P28,""))))))))</f>
        <v>Reptilienaugen</v>
      </c>
    </row>
    <row r="21" spans="2:17" ht="12.75">
      <c r="B21" s="87">
        <v>1</v>
      </c>
      <c r="C21" s="87" t="str">
        <f>IF($B$20=Brainstorming!$E52,Brainstorming!$F52,C22)</f>
        <v>Körper </v>
      </c>
      <c r="D21" t="str">
        <f>IF($E$20=Brainstorming!$E52,Brainstorming!$J52,D22)</f>
        <v>Körperliche Narbe  </v>
      </c>
      <c r="E21" s="87"/>
      <c r="F21" s="126">
        <f>IF(J5=Brainstorming!$A$40,Brainstorming!$B$40,IF(J5=Brainstorming!$A$41,Brainstorming!$B$41,IF(J5=Brainstorming!$A$42,Brainstorming!$B$42,IF(J5=Brainstorming!$A$43,Brainstorming!$B$43,IF(J5=Brainstorming!$A$44,Brainstorming!$B$44,IF(J5=Brainstorming!$A$45,Brainstorming!$B$45,IF(J5=Brainstorming!$A$46,Brainstorming!$B$46,IF(J5=Brainstorming!$A$47,Brainstorming!$B$47,+G21))))))))</f>
      </c>
      <c r="G21" s="127">
        <f>IF(J5=Brainstorming!$A$48,Brainstorming!$B$48,IF(J5=Brainstorming!$A$49,Brainstorming!$B$49,""))</f>
      </c>
      <c r="H21" s="142">
        <f>IF(L5=Brainstorming!$A$40,Brainstorming!$B$40,IF(L5=Brainstorming!$A$41,Brainstorming!$B$41,IF(L5=Brainstorming!$A$42,Brainstorming!$B$42,IF(L5=Brainstorming!$A$43,Brainstorming!$B$43,IF(L5=Brainstorming!$A$44,Brainstorming!$B$44,IF(L5=Brainstorming!$A$45,Brainstorming!$B$45,IF(L5=Brainstorming!$A$46,Brainstorming!$B$46,IF(L5=Brainstorming!$A$47,Brainstorming!$B$47,+I21))))))))</f>
      </c>
      <c r="I21" s="127">
        <f>IF(L5=Brainstorming!$A$48,Brainstorming!$B$48,IF(L5=Brainstorming!$A$49,Brainstorming!$B$49,""))</f>
      </c>
      <c r="J21" s="126">
        <f>IF(N5=Brainstorming!$A$40,Brainstorming!$B$40,IF(N5=Brainstorming!$A$41,Brainstorming!$B$41,IF(N5=Brainstorming!$A$42,Brainstorming!$B$42,IF(N5=Brainstorming!$A$43,Brainstorming!$B$43,IF(N5=Brainstorming!$A$44,Brainstorming!$B$44,IF(N5=Brainstorming!$A$45,Brainstorming!$B$45,IF(N5=Brainstorming!$A$46,Brainstorming!$B$46,IF(N5=Brainstorming!$A$47,Brainstorming!$B$47,+K21))))))))</f>
      </c>
      <c r="K21" s="127">
        <f>IF(N5=Brainstorming!$A$48,Brainstorming!$B$48,IF(N5=Brainstorming!$A$49,Brainstorming!$B$49,""))</f>
      </c>
      <c r="L21" s="126" t="str">
        <f>IF(P5=Brainstorming!$A$40,Brainstorming!$B$40,IF(P5=Brainstorming!$A$41,Brainstorming!$B$41,IF(P5=Brainstorming!$A$42,Brainstorming!$B$42,IF(P5=Brainstorming!$A$43,Brainstorming!$B$43,IF(P5=Brainstorming!$A$44,Brainstorming!$B$44,IF(P5=Brainstorming!$A$45,Brainstorming!$B$45,IF(P5=Brainstorming!$A$46,Brainstorming!$B$46,IF(P5=Brainstorming!$A$47,Brainstorming!$B$47,+M21))))))))</f>
        <v>Reptilienaugen</v>
      </c>
      <c r="M21" s="127" t="str">
        <f>IF(P5=Brainstorming!$A$48,Brainstorming!$B$48,IF(P5=Brainstorming!$A$49,Brainstorming!$B$49,""))</f>
        <v>Reptilienaugen</v>
      </c>
      <c r="N21" s="126">
        <f>IF(R5=Brainstorming!$A$40,Brainstorming!$B$40,IF(R5=Brainstorming!$A$41,Brainstorming!$B$41,IF(R5=Brainstorming!$A$42,Brainstorming!$B$42,IF(R5=Brainstorming!$A$43,Brainstorming!$B$43,IF(R5=Brainstorming!$A$44,Brainstorming!$B$44,IF(R5=Brainstorming!$A$45,Brainstorming!$B$45,IF(R5=Brainstorming!$A$46,Brainstorming!$B$46,IF(R5=Brainstorming!$A$47,Brainstorming!$B$47,+O21))))))))</f>
      </c>
      <c r="O21" s="127">
        <f>IF(R5=Brainstorming!$A$48,Brainstorming!$B$48,IF(R5=Brainstorming!$A$49,Brainstorming!$B$49,""))</f>
      </c>
      <c r="P21" s="126" t="str">
        <f>IF(T5=Brainstorming!$A$40,Brainstorming!$B$40,IF(T5=Brainstorming!$A$41,Brainstorming!$B$41,IF(T5=Brainstorming!$A$42,Brainstorming!$B$42,IF(T5=Brainstorming!$A$43,Brainstorming!$B$43,IF(T5=Brainstorming!$A$44,Brainstorming!$B$44,IF(T5=Brainstorming!$A$45,Brainstorming!$B$45,IF(T5=Brainstorming!$A$46,Brainstorming!$B$46,IF(T5=Brainstorming!$A$47,Brainstorming!$B$47,+Q21))))))))</f>
        <v>Reptilienaugen</v>
      </c>
      <c r="Q21" s="127" t="str">
        <f>IF(T5=Brainstorming!$A$48,Brainstorming!$B$48,IF(T5=Brainstorming!$A$49,Brainstorming!$B$49,""))</f>
        <v>Reptilienaugen</v>
      </c>
    </row>
    <row r="22" spans="2:17" ht="12.75">
      <c r="B22" s="87">
        <v>2</v>
      </c>
      <c r="C22" s="87" t="str">
        <f>IF($B$20=Brainstorming!$E53,Brainstorming!$F53,C23)</f>
        <v>Körper </v>
      </c>
      <c r="D22" t="str">
        <f>IF($E$20=Brainstorming!$E53,Brainstorming!$J53,D23)</f>
        <v>Körperliche Narbe  </v>
      </c>
      <c r="E22" s="87"/>
      <c r="F22" s="128" t="str">
        <f>IF(J6=Brainstorming!$A$40,Brainstorming!$D$40,IF(J6=Brainstorming!$A$41,Brainstorming!$D$41,IF(J6=Brainstorming!$A$42,Brainstorming!$D$42,IF(J6=Brainstorming!$A$43,Brainstorming!$D$43,IF(J6=Brainstorming!$A$44,Brainstorming!$D$44,IF(J6=Brainstorming!$A$45,Brainstorming!$D$45,IF(J6=Brainstorming!$A$46,Brainstorming!$D$46,IF(J6=Brainstorming!$A$47,Brainstorming!$D$47,+G22))))))))</f>
        <v>Fledermausohren</v>
      </c>
      <c r="G22" s="129">
        <f>IF(J6=Brainstorming!$A$48,Brainstorming!$D$48,IF(J6=Brainstorming!$A$49,Brainstorming!$D$49,""))</f>
      </c>
      <c r="H22" s="134">
        <f>IF(L6=Brainstorming!$A$40,Brainstorming!$D$40,IF(L6=Brainstorming!$A$41,Brainstorming!$D$41,IF(L6=Brainstorming!$A$42,Brainstorming!$D$42,IF(L6=Brainstorming!$A$43,Brainstorming!$D$43,IF(L6=Brainstorming!$A$44,Brainstorming!$D$44,IF(L6=Brainstorming!$A$45,Brainstorming!$D$45,IF(L6=Brainstorming!$A$46,Brainstorming!$D$46,IF(L6=Brainstorming!$A$47,Brainstorming!$D$47,+I22))))))))</f>
      </c>
      <c r="I22" s="129">
        <f>IF(L6=Brainstorming!$A$48,Brainstorming!$D$48,IF(L6=Brainstorming!$A$49,Brainstorming!$D$49,""))</f>
      </c>
      <c r="J22" s="128">
        <f>IF(N6=Brainstorming!$A$40,Brainstorming!$D$40,IF(N6=Brainstorming!$A$41,Brainstorming!$D$41,IF(N6=Brainstorming!$A$42,Brainstorming!$D$42,IF(N6=Brainstorming!$A$43,Brainstorming!$D$43,IF(N6=Brainstorming!$A$44,Brainstorming!$D$44,IF(N6=Brainstorming!$A$45,Brainstorming!$D$45,IF(N6=Brainstorming!$A$46,Brainstorming!$D$46,IF(N6=Brainstorming!$A$47,Brainstorming!$D$47,+K22))))))))</f>
      </c>
      <c r="K22" s="129">
        <f>IF(N6=Brainstorming!$A$48,Brainstorming!$D$48,IF(N6=Brainstorming!$A$49,Brainstorming!$D$49,""))</f>
      </c>
      <c r="L22" s="128">
        <f>IF(P6=Brainstorming!$A$40,Brainstorming!$D$40,IF(P6=Brainstorming!$A$41,Brainstorming!$D$41,IF(P6=Brainstorming!$A$42,Brainstorming!$D$42,IF(P6=Brainstorming!$A$43,Brainstorming!$D$43,IF(P6=Brainstorming!$A$44,Brainstorming!$D$44,IF(P6=Brainstorming!$A$45,Brainstorming!$D$45,IF(P6=Brainstorming!$A$46,Brainstorming!$D$46,IF(P6=Brainstorming!$A$47,Brainstorming!$D$47,+M22))))))))</f>
      </c>
      <c r="M22" s="129">
        <f>IF(P6=Brainstorming!$A$48,Brainstorming!$D$48,IF(P6=Brainstorming!$A$49,Brainstorming!$D$49,""))</f>
      </c>
      <c r="N22" s="128">
        <f>IF(R6=Brainstorming!$A$40,Brainstorming!$D$40,IF(R6=Brainstorming!$A$41,Brainstorming!$D$41,IF(R6=Brainstorming!$A$42,Brainstorming!$D$42,IF(R6=Brainstorming!$A$43,Brainstorming!$D$43,IF(R6=Brainstorming!$A$44,Brainstorming!$D$44,IF(R6=Brainstorming!$A$45,Brainstorming!$D$45,IF(R6=Brainstorming!$A$46,Brainstorming!$D$46,IF(R6=Brainstorming!$A$47,Brainstorming!$D$47,+O22))))))))</f>
      </c>
      <c r="O22" s="129">
        <f>IF(R6=Brainstorming!$A$48,Brainstorming!$D$48,IF(R6=Brainstorming!$A$49,Brainstorming!$D$49,""))</f>
      </c>
      <c r="P22" s="128">
        <f>IF(T6=Brainstorming!$A$40,Brainstorming!$D$40,IF(T6=Brainstorming!$A$41,Brainstorming!$D$41,IF(T6=Brainstorming!$A$42,Brainstorming!$D$42,IF(T6=Brainstorming!$A$43,Brainstorming!$D$43,IF(T6=Brainstorming!$A$44,Brainstorming!$D$44,IF(T6=Brainstorming!$A$45,Brainstorming!$D$45,IF(T6=Brainstorming!$A$46,Brainstorming!$D$46,IF(T6=Brainstorming!$A$47,Brainstorming!$D$47,+Q22))))))))</f>
      </c>
      <c r="Q22" s="129">
        <f>IF(T6=Brainstorming!$A$48,Brainstorming!$D$48,IF(T6=Brainstorming!$A$49,Brainstorming!$D$49,""))</f>
      </c>
    </row>
    <row r="23" spans="2:17" ht="12.75">
      <c r="B23" s="87">
        <v>3</v>
      </c>
      <c r="C23" s="87" t="str">
        <f>IF($B$20=Brainstorming!$E54,Brainstorming!$F54,C24)</f>
        <v>Körper </v>
      </c>
      <c r="D23" t="str">
        <f>IF($E$20=Brainstorming!$E54,Brainstorming!$J54,D24)</f>
        <v>Körperliche Narbe  </v>
      </c>
      <c r="E23" s="87"/>
      <c r="F23" s="128">
        <f>IF(J7=Brainstorming!$A$40,Brainstorming!$E$40,IF(J7=Brainstorming!$A$41,Brainstorming!$E$41,IF(J7=Brainstorming!$A$42,Brainstorming!$E$42,IF(J7=Brainstorming!$A$43,Brainstorming!$E$43,IF(J7=Brainstorming!$A$44,Brainstorming!$E$44,IF(J7=Brainstorming!$A$45,Brainstorming!$E$45,IF(J7=Brainstorming!$A$46,Brainstorming!$E$46,IF(J7=Brainstorming!$A$47,Brainstorming!$E$47,+G23))))))))</f>
      </c>
      <c r="G23" s="129">
        <f>IF(J7=Brainstorming!$A$48,Brainstorming!$E$48,IF(J7=Brainstorming!$A$49,Brainstorming!$E$49,""))</f>
      </c>
      <c r="H23" s="134">
        <f>IF(L7=Brainstorming!$A$40,Brainstorming!$E$40,IF(L7=Brainstorming!$A$41,Brainstorming!$E$41,IF(L7=Brainstorming!$A$42,Brainstorming!$E$42,IF(L7=Brainstorming!$A$43,Brainstorming!$E$43,IF(L7=Brainstorming!$A$44,Brainstorming!$E$44,IF(L7=Brainstorming!$A$45,Brainstorming!$E$45,IF(L7=Brainstorming!$A$46,Brainstorming!$E$46,IF(L7=Brainstorming!$A$47,Brainstorming!$E$47,+I23))))))))</f>
      </c>
      <c r="I23" s="129">
        <f>IF(L7=Brainstorming!$A$48,Brainstorming!$E$48,IF(L7=Brainstorming!$A$49,Brainstorming!$E$49,""))</f>
      </c>
      <c r="J23" s="128">
        <f>IF(N7=Brainstorming!$A$40,Brainstorming!$E$40,IF(N7=Brainstorming!$A$41,Brainstorming!$E$41,IF(N7=Brainstorming!$A$42,Brainstorming!$E$42,IF(N7=Brainstorming!$A$43,Brainstorming!$E$43,IF(N7=Brainstorming!$A$44,Brainstorming!$E$44,IF(N7=Brainstorming!$A$45,Brainstorming!$E$45,IF(N7=Brainstorming!$A$46,Brainstorming!$E$46,IF(N7=Brainstorming!$A$47,Brainstorming!$E$47,+K23))))))))</f>
      </c>
      <c r="K23" s="129">
        <f>IF(N7=Brainstorming!$A$48,Brainstorming!$E$48,IF(N7=Brainstorming!$A$49,Brainstorming!$E$49,""))</f>
      </c>
      <c r="L23" s="128">
        <f>IF(P7=Brainstorming!$A$40,Brainstorming!$E$40,IF(P7=Brainstorming!$A$41,Brainstorming!$E$41,IF(P7=Brainstorming!$A$42,Brainstorming!$E$42,IF(P7=Brainstorming!$A$43,Brainstorming!$E$43,IF(P7=Brainstorming!$A$44,Brainstorming!$E$44,IF(P7=Brainstorming!$A$45,Brainstorming!$E$45,IF(P7=Brainstorming!$A$46,Brainstorming!$E$46,IF(P7=Brainstorming!$A$47,Brainstorming!$E$47,+M23))))))))</f>
      </c>
      <c r="M23" s="129">
        <f>IF(P7=Brainstorming!$A$48,Brainstorming!$E$48,IF(P7=Brainstorming!$A$49,Brainstorming!$E$49,""))</f>
      </c>
      <c r="N23" s="128">
        <f>IF(R7=Brainstorming!$A$40,Brainstorming!$E$40,IF(R7=Brainstorming!$A$41,Brainstorming!$E$41,IF(R7=Brainstorming!$A$42,Brainstorming!$E$42,IF(R7=Brainstorming!$A$43,Brainstorming!$E$43,IF(R7=Brainstorming!$A$44,Brainstorming!$E$44,IF(R7=Brainstorming!$A$45,Brainstorming!$E$45,IF(R7=Brainstorming!$A$46,Brainstorming!$E$46,IF(R7=Brainstorming!$A$47,Brainstorming!$E$47,+O23))))))))</f>
      </c>
      <c r="O23" s="129">
        <f>IF(R7=Brainstorming!$A$48,Brainstorming!$E$48,IF(R7=Brainstorming!$A$49,Brainstorming!$E$49,""))</f>
      </c>
      <c r="P23" s="128">
        <f>IF(T7=Brainstorming!$A$40,Brainstorming!$E$40,IF(T7=Brainstorming!$A$41,Brainstorming!$E$41,IF(T7=Brainstorming!$A$42,Brainstorming!$E$42,IF(T7=Brainstorming!$A$43,Brainstorming!$E$43,IF(T7=Brainstorming!$A$44,Brainstorming!$E$44,IF(T7=Brainstorming!$A$45,Brainstorming!$E$45,IF(T7=Brainstorming!$A$46,Brainstorming!$E$46,IF(T7=Brainstorming!$A$47,Brainstorming!$E$47,+Q23))))))))</f>
      </c>
      <c r="Q23" s="129">
        <f>IF(T7=Brainstorming!$A$48,Brainstorming!$E$48,IF(T7=Brainstorming!$A$49,Brainstorming!$E$49,""))</f>
      </c>
    </row>
    <row r="24" spans="2:17" ht="12.75">
      <c r="B24" s="148">
        <v>4</v>
      </c>
      <c r="C24" s="87" t="str">
        <f>IF($B$20=Brainstorming!$E55,Brainstorming!$F55,C25)</f>
        <v>Körper </v>
      </c>
      <c r="D24" t="str">
        <f>IF($E$20=Brainstorming!$E55,Brainstorming!$J55,D25)</f>
        <v>Körperliche Narbe  </v>
      </c>
      <c r="E24" s="87"/>
      <c r="F24" s="128">
        <f>IF(J8=Brainstorming!$A$40,Brainstorming!$F$40,IF(J8=Brainstorming!$A$41,Brainstorming!$F$41,IF(J8=Brainstorming!$A$42,Brainstorming!$F$42,IF(J8=Brainstorming!$A$43,Brainstorming!$F$43,IF(J8=Brainstorming!$A$44,Brainstorming!$F$44,IF(J8=Brainstorming!$A$45,Brainstorming!$F$45,IF(J8=Brainstorming!$A$46,Brainstorming!$F$46,IF(J8=Brainstorming!$A$47,Brainstorming!$F$47,+G24))))))))</f>
      </c>
      <c r="G24" s="129">
        <f>IF(J8=Brainstorming!$A$48,Brainstorming!$F$48,IF(J8=Brainstorming!$A$49,Brainstorming!$F$49,""))</f>
      </c>
      <c r="H24" s="134" t="str">
        <f>IF(L8=Brainstorming!$A$40,Brainstorming!$F$40,IF(L8=Brainstorming!$A$41,Brainstorming!$F$41,IF(L8=Brainstorming!$A$42,Brainstorming!$F$42,IF(L8=Brainstorming!$A$43,Brainstorming!$F$43,IF(L8=Brainstorming!$A$44,Brainstorming!$F$44,IF(L8=Brainstorming!$A$45,Brainstorming!$F$45,IF(L8=Brainstorming!$A$46,Brainstorming!$F$46,IF(L8=Brainstorming!$A$47,Brainstorming!$F$47,+I24))))))))</f>
        <v>Torsotattoo</v>
      </c>
      <c r="I24" s="129">
        <f>IF(L8=Brainstorming!$A$48,Brainstorming!$F$48,IF(L8=Brainstorming!$A$49,Brainstorming!$F$49,""))</f>
      </c>
      <c r="J24" s="128">
        <f>IF(N8=Brainstorming!$A$40,Brainstorming!$F$40,IF(N8=Brainstorming!$A$41,Brainstorming!$F$41,IF(N8=Brainstorming!$A$42,Brainstorming!$F$42,IF(N8=Brainstorming!$A$43,Brainstorming!$F$43,IF(N8=Brainstorming!$A$44,Brainstorming!$F$44,IF(N8=Brainstorming!$A$45,Brainstorming!$F$45,IF(N8=Brainstorming!$A$46,Brainstorming!$F$46,IF(N8=Brainstorming!$A$47,Brainstorming!$F$47,+K24))))))))</f>
      </c>
      <c r="K24" s="129">
        <f>IF(N8=Brainstorming!$A$48,Brainstorming!$F$48,IF(N8=Brainstorming!$A$49,Brainstorming!$F$49,""))</f>
      </c>
      <c r="L24" s="128">
        <f>IF(P8=Brainstorming!$A$40,Brainstorming!$F$40,IF(P8=Brainstorming!$A$41,Brainstorming!$F$41,IF(P8=Brainstorming!$A$42,Brainstorming!$F$42,IF(P8=Brainstorming!$A$43,Brainstorming!$F$43,IF(P8=Brainstorming!$A$44,Brainstorming!$F$44,IF(P8=Brainstorming!$A$45,Brainstorming!$F$45,IF(P8=Brainstorming!$A$46,Brainstorming!$F$46,IF(P8=Brainstorming!$A$47,Brainstorming!$F$47,+M24))))))))</f>
      </c>
      <c r="M24" s="129">
        <f>IF(P8=Brainstorming!$A$48,Brainstorming!$F$48,IF(P8=Brainstorming!$A$49,Brainstorming!$F$49,""))</f>
      </c>
      <c r="N24" s="128">
        <f>IF(R8=Brainstorming!$A$40,Brainstorming!$F$40,IF(R8=Brainstorming!$A$41,Brainstorming!$F$41,IF(R8=Brainstorming!$A$42,Brainstorming!$F$42,IF(R8=Brainstorming!$A$43,Brainstorming!$F$43,IF(R8=Brainstorming!$A$44,Brainstorming!$F$44,IF(R8=Brainstorming!$A$45,Brainstorming!$F$45,IF(R8=Brainstorming!$A$46,Brainstorming!$F$46,IF(R8=Brainstorming!$A$47,Brainstorming!$F$47,+O24))))))))</f>
      </c>
      <c r="O24" s="129">
        <f>IF(R8=Brainstorming!$A$48,Brainstorming!$F$48,IF(R8=Brainstorming!$A$49,Brainstorming!$F$49,""))</f>
      </c>
      <c r="P24" s="128">
        <f>IF(T8=Brainstorming!$A$40,Brainstorming!$F$40,IF(T8=Brainstorming!$A$41,Brainstorming!$F$41,IF(T8=Brainstorming!$A$42,Brainstorming!$F$42,IF(T8=Brainstorming!$A$43,Brainstorming!$F$43,IF(T8=Brainstorming!$A$44,Brainstorming!$F$44,IF(T8=Brainstorming!$A$45,Brainstorming!$F$45,IF(T8=Brainstorming!$A$46,Brainstorming!$F$46,IF(T8=Brainstorming!$A$47,Brainstorming!$F$47,+Q24))))))))</f>
      </c>
      <c r="Q24" s="129">
        <f>IF(T8=Brainstorming!$A$48,Brainstorming!$F$48,IF(T8=Brainstorming!$A$49,Brainstorming!$F$49,""))</f>
      </c>
    </row>
    <row r="25" spans="2:17" ht="12.75">
      <c r="B25" s="148">
        <v>5</v>
      </c>
      <c r="C25" s="87" t="str">
        <f>IF($B$20=Brainstorming!$E56,Brainstorming!$F56,C26)</f>
        <v>Körper </v>
      </c>
      <c r="D25" t="str">
        <f>IF($E$20=Brainstorming!$E56,Brainstorming!$J56,D26)</f>
        <v>Körperliche Narbe  </v>
      </c>
      <c r="E25" s="87"/>
      <c r="F25" s="128">
        <f>IF(J9=Brainstorming!$A$40,Brainstorming!$G$40,IF(J9=Brainstorming!$A$41,Brainstorming!$G$41,IF(J9=Brainstorming!$A$42,Brainstorming!$G$42,IF(J9=Brainstorming!$A$43,Brainstorming!$G$43,IF(J9=Brainstorming!$A$44,Brainstorming!$G$44,IF(J9=Brainstorming!$A$45,Brainstorming!$G$45,IF(J9=Brainstorming!$A$46,Brainstorming!$G$46,IF(J9=Brainstorming!$A$47,Brainstorming!$G$47,+G25))))))))</f>
      </c>
      <c r="G25" s="129">
        <f>IF(J9=Brainstorming!$A$48,Brainstorming!$G$48,IF(J9=Brainstorming!$A$49,Brainstorming!$G$49,""))</f>
      </c>
      <c r="H25" s="134">
        <f>IF(L9=Brainstorming!$A$40,Brainstorming!$G$40,IF(L9=Brainstorming!$A$41,Brainstorming!$G$41,IF(L9=Brainstorming!$A$42,Brainstorming!$G$42,IF(L9=Brainstorming!$A$43,Brainstorming!$G$43,IF(L9=Brainstorming!$A$44,Brainstorming!$G$44,IF(L9=Brainstorming!$A$45,Brainstorming!$G$45,IF(L9=Brainstorming!$A$46,Brainstorming!$G$46,IF(L9=Brainstorming!$A$47,Brainstorming!$G$47,+I25))))))))</f>
      </c>
      <c r="I25" s="129">
        <f>IF(L9=Brainstorming!$A$48,Brainstorming!$G$48,IF(L9=Brainstorming!$A$49,Brainstorming!$G$49,""))</f>
      </c>
      <c r="J25" s="128">
        <f>IF(N9=Brainstorming!$A$40,Brainstorming!$G$40,IF(N9=Brainstorming!$A$41,Brainstorming!$G$41,IF(N9=Brainstorming!$A$42,Brainstorming!$G$42,IF(N9=Brainstorming!$A$43,Brainstorming!$G$43,IF(N9=Brainstorming!$A$44,Brainstorming!$G$44,IF(N9=Brainstorming!$A$45,Brainstorming!$G$45,IF(N9=Brainstorming!$A$46,Brainstorming!$G$46,IF(N9=Brainstorming!$A$47,Brainstorming!$G$47,+K25))))))))</f>
      </c>
      <c r="K25" s="129">
        <f>IF(N9=Brainstorming!$A$48,Brainstorming!$G$48,IF(N9=Brainstorming!$A$49,Brainstorming!$G$49,""))</f>
      </c>
      <c r="L25" s="128">
        <f>IF(P9=Brainstorming!$A$40,Brainstorming!$G$40,IF(P9=Brainstorming!$A$41,Brainstorming!$G$41,IF(P9=Brainstorming!$A$42,Brainstorming!$G$42,IF(P9=Brainstorming!$A$43,Brainstorming!$G$43,IF(P9=Brainstorming!$A$44,Brainstorming!$G$44,IF(P9=Brainstorming!$A$45,Brainstorming!$G$45,IF(P9=Brainstorming!$A$46,Brainstorming!$G$46,IF(P9=Brainstorming!$A$47,Brainstorming!$G$47,+M25))))))))</f>
      </c>
      <c r="M25" s="129">
        <f>IF(P9=Brainstorming!$A$48,Brainstorming!$G$48,IF(P9=Brainstorming!$A$49,Brainstorming!$G$49,""))</f>
      </c>
      <c r="N25" s="128">
        <f>IF(R9=Brainstorming!$A$40,Brainstorming!$G$40,IF(R9=Brainstorming!$A$41,Brainstorming!$G$41,IF(R9=Brainstorming!$A$42,Brainstorming!$G$42,IF(R9=Brainstorming!$A$43,Brainstorming!$G$43,IF(R9=Brainstorming!$A$44,Brainstorming!$G$44,IF(R9=Brainstorming!$A$45,Brainstorming!$G$45,IF(R9=Brainstorming!$A$46,Brainstorming!$G$46,IF(R9=Brainstorming!$A$47,Brainstorming!$G$47,+O25))))))))</f>
      </c>
      <c r="O25" s="129">
        <f>IF(R9=Brainstorming!$A$48,Brainstorming!$G$48,IF(R9=Brainstorming!$A$49,Brainstorming!$G$49,""))</f>
      </c>
      <c r="P25" s="128">
        <f>IF(T9=Brainstorming!$A$40,Brainstorming!$G$40,IF(T9=Brainstorming!$A$41,Brainstorming!$G$41,IF(T9=Brainstorming!$A$42,Brainstorming!$G$42,IF(T9=Brainstorming!$A$43,Brainstorming!$G$43,IF(T9=Brainstorming!$A$44,Brainstorming!$G$44,IF(T9=Brainstorming!$A$45,Brainstorming!$G$45,IF(T9=Brainstorming!$A$46,Brainstorming!$G$46,IF(T9=Brainstorming!$A$47,Brainstorming!$G$47,+Q25))))))))</f>
      </c>
      <c r="Q25" s="129">
        <f>IF(T9=Brainstorming!$A$48,Brainstorming!$G$48,IF(T9=Brainstorming!$A$49,Brainstorming!$G$49,""))</f>
      </c>
    </row>
    <row r="26" spans="2:17" ht="12.75">
      <c r="B26" s="148">
        <v>6</v>
      </c>
      <c r="C26" s="87" t="str">
        <f>IF($B$20=Brainstorming!$E57,Brainstorming!$F57,C27)</f>
        <v>Körper </v>
      </c>
      <c r="D26" t="str">
        <f>IF($E$20=Brainstorming!$E57,Brainstorming!$J57,D27)</f>
        <v>Körperliche Narbe  </v>
      </c>
      <c r="E26" s="87"/>
      <c r="F26" s="128">
        <f>IF(J10=Brainstorming!$A$40,Brainstorming!$H$40,IF(J10=Brainstorming!$A$41,Brainstorming!$H$41,IF(J10=Brainstorming!$A$42,Brainstorming!$H$42,IF(J10=Brainstorming!$A$43,Brainstorming!$H$43,IF(J10=Brainstorming!$A$44,Brainstorming!$H$44,IF(J10=Brainstorming!$A$45,Brainstorming!$H$45,IF(J10=Brainstorming!$A$46,Brainstorming!$H$46,IF(J10=Brainstorming!$A$47,Brainstorming!$H$47,+G26))))))))</f>
      </c>
      <c r="G26" s="129">
        <f>IF(J10=Brainstorming!$A$48,Brainstorming!$H$48,IF(J10=Brainstorming!$A$49,Brainstorming!$H$49,""))</f>
      </c>
      <c r="H26" s="134">
        <f>IF(L10=Brainstorming!$A$40,Brainstorming!$I$40,IF(L10=Brainstorming!$A$41,Brainstorming!$I$41,IF(L10=Brainstorming!$A$42,Brainstorming!$I$42,IF(L10=Brainstorming!$A$43,Brainstorming!$I$43,IF(L10=Brainstorming!$A$44,Brainstorming!$I$44,IF(L10=Brainstorming!$A$45,Brainstorming!L45,IF(L10=Brainstorming!$A$46,Brainstorming!$I$46,IF(L10=Brainstorming!$A$47,Brainstorming!$I$47,+I26))))))))</f>
      </c>
      <c r="I26" s="129">
        <f>IF(L10=Brainstorming!$A$48,Brainstorming!$I$48,IF(L10=Brainstorming!$A$49,Brainstorming!$I$49,""))</f>
      </c>
      <c r="J26" s="128">
        <f>IF(N10=Brainstorming!$A$40,Brainstorming!$I$40,IF(N10=Brainstorming!$A$41,Brainstorming!$I$41,IF(N10=Brainstorming!$A$42,Brainstorming!$I$42,IF(N10=Brainstorming!$A$43,Brainstorming!$I$43,IF(N10=Brainstorming!$A$44,Brainstorming!$I$44,IF(N10=Brainstorming!$A$45,Brainstorming!$I$45,IF(N10=Brainstorming!$A$46,Brainstorming!$I$46,IF(N10=Brainstorming!$A$47,Brainstorming!$I$47,+K26))))))))</f>
      </c>
      <c r="K26" s="129">
        <f>IF(N10=Brainstorming!$A$48,Brainstorming!$I$48,IF(N10=Brainstorming!$A$49,Brainstorming!$I$49,""))</f>
      </c>
      <c r="L26" s="128">
        <f>IF(P10=Brainstorming!$A$40,Brainstorming!$I$40,IF(P10=Brainstorming!$A$41,Brainstorming!$I$41,IF(P10=Brainstorming!$A$42,Brainstorming!$I$42,IF(P10=Brainstorming!$A$43,Brainstorming!$I$43,IF(P10=Brainstorming!$A$44,Brainstorming!$I$44,IF(P10=Brainstorming!$A$45,Brainstorming!$I$45,IF(P10=Brainstorming!$A$46,Brainstorming!$I$46,IF(P10=Brainstorming!$A$47,Brainstorming!$I$47,+M26))))))))</f>
      </c>
      <c r="M26" s="129">
        <f>IF(P11=Brainstorming!$A$48,Brainstorming!$I$48,IF(P11=Brainstorming!$A$49,Brainstorming!$I$49,""))</f>
      </c>
      <c r="N26" s="128" t="str">
        <f>IF(R10=Brainstorming!$A$40,Brainstorming!$I$40,IF(R10=Brainstorming!$A$41,Brainstorming!$I$41,IF(R10=Brainstorming!$A$42,Brainstorming!$I$42,IF(R10=Brainstorming!$A$43,Brainstorming!$I$43,IF(R10=Brainstorming!$A$44,Brainstorming!$I$44,IF(R10=Brainstorming!$A$45,Brainstorming!$I$45,IF(R10=Brainstorming!$A$46,Brainstorming!$I$46,IF(R10=Brainstorming!$A$47,Brainstorming!$I$47,+O26))))))))</f>
        <v>Pflanzehaut</v>
      </c>
      <c r="O26" s="129" t="str">
        <f>IF(R10=Brainstorming!$A$48,Brainstorming!$I$48,IF(R10=Brainstorming!$A$49,Brainstorming!$I$49,""))</f>
        <v>Pflanzehaut</v>
      </c>
      <c r="P26" s="128">
        <f>IF(T10=Brainstorming!$A$40,Brainstorming!$I$40,IF(T10=Brainstorming!$A$41,Brainstorming!$I$41,IF(T10=Brainstorming!$A$42,Brainstorming!$I$42,IF(T10=Brainstorming!$A$43,Brainstorming!$I$43,IF(T10=Brainstorming!$A$44,Brainstorming!$I$44,IF(T10=Brainstorming!$A$45,Brainstorming!$I$45,IF(T110=Brainstorming!$A$46,Brainstorming!$I$46,IF(T10=Brainstorming!$A$47,Brainstorming!$I$47,+Q26))))))))</f>
      </c>
      <c r="Q26" s="129">
        <f>IF(T10=Brainstorming!$A$48,Brainstorming!$I$48,IF(T10=Brainstorming!$A$49,Brainstorming!$I$49,""))</f>
      </c>
    </row>
    <row r="27" spans="2:17" ht="12.75">
      <c r="B27" s="148">
        <v>7</v>
      </c>
      <c r="C27" s="87" t="str">
        <f>IF($B$20=Brainstorming!$E58,Brainstorming!$F58,C28)</f>
        <v>Körper </v>
      </c>
      <c r="D27" t="str">
        <f>IF($E$20=Brainstorming!$E58,Brainstorming!$J58,D28)</f>
        <v>Körperliche Narbe  </v>
      </c>
      <c r="E27" s="87"/>
      <c r="F27" s="128">
        <f>IF(J11=Brainstorming!$A$40,Brainstorming!$I$40,IF(J11=Brainstorming!$A$41,Brainstorming!$I$41,IF(J11=Brainstorming!$A$42,Brainstorming!$I$42,IF(J11=Brainstorming!$A$43,Brainstorming!$I$43,IF(J11=Brainstorming!$A$44,Brainstorming!$I$44,IF(J11=Brainstorming!$A$45,Brainstorming!I45,IF(J11=Brainstorming!$A$46,Brainstorming!$I$46,IF(J11=Brainstorming!$A$47,Brainstorming!$I$47,+G27))))))))</f>
      </c>
      <c r="G27" s="129">
        <f>IF(J11=Brainstorming!$A$48,Brainstorming!$I$48,IF(J11=Brainstorming!$A$49,Brainstorming!$I$49,""))</f>
      </c>
      <c r="H27" s="134">
        <f>IF(L11=Brainstorming!$A$40,Brainstorming!$J$40,IF(L11=Brainstorming!$A$41,Brainstorming!$J$41,IF(L11=Brainstorming!$A$42,Brainstorming!$J$42,IF(L11=Brainstorming!$A$43,Brainstorming!$J$43,IF(L11=Brainstorming!$A$44,Brainstorming!$J$44,IF(L11=Brainstorming!$A$45,Brainstorming!$J$45,IF(L11=Brainstorming!$A$46,Brainstorming!$J$46,IF(L11=Brainstorming!$A$47,Brainstorming!$J$47,+I27))))))))</f>
      </c>
      <c r="I27" s="129">
        <f>IF(L11=Brainstorming!$A$48,Brainstorming!$J$48,IF(L11=Brainstorming!$A$49,Brainstorming!$J$49,""))</f>
      </c>
      <c r="J27" s="128" t="str">
        <f>IF(N11=Brainstorming!$A$40,Brainstorming!$J$40,IF(N11=Brainstorming!$A$41,Brainstorming!$J$41,IF(N11=Brainstorming!$A$42,Brainstorming!$J$42,IF(N12=Brainstorming!$A$43,Brainstorming!$J$43,IF(N11=Brainstorming!$A$44,Brainstorming!$J$44,IF(N11=Brainstorming!$A$45,Brainstorming!$J$45,IF(N11=Brainstorming!$A$46,Brainstorming!$J$46,IF(N11=Brainstorming!$A$47,Brainstorming!$J$47,+K27))))))))</f>
        <v>Eisaura</v>
      </c>
      <c r="K27" s="129">
        <f>IF(N11=Brainstorming!$A$48,Brainstorming!$J$48,IF(N11=Brainstorming!$A$49,Brainstorming!$J$49,""))</f>
      </c>
      <c r="L27" s="128">
        <f>IF(P11=Brainstorming!$A$40,Brainstorming!$J$40,IF(P11=Brainstorming!$A$41,Brainstorming!$J$41,IF(P11=Brainstorming!$A$42,Brainstorming!$J$42,IF(P11=Brainstorming!$A$43,Brainstorming!$J$43,IF(P11=Brainstorming!$A$44,Brainstorming!$J$44,IF(P11=Brainstorming!$A$45,Brainstorming!$J$45,IF(P11=Brainstorming!$A$46,Brainstorming!$J$46,IF(P11=Brainstorming!$A$47,Brainstorming!$J$47,+M27))))))))</f>
      </c>
      <c r="M27" s="129">
        <f>IF(P11=Brainstorming!$A$48,Brainstorming!$J$48,IF(P11=Brainstorming!$A$49,Brainstorming!$J$49,""))</f>
      </c>
      <c r="N27" s="128">
        <f>IF(R11=Brainstorming!$A$40,Brainstorming!$J$40,IF(R11=Brainstorming!$A$41,Brainstorming!$J$41,IF(R11=Brainstorming!$A$42,Brainstorming!$J$42,IF(R11=Brainstorming!$A$43,Brainstorming!$J$43,IF(R11=Brainstorming!$A$44,Brainstorming!$J$44,IF(R11=Brainstorming!$A$45,Brainstorming!$J$45,IF(R11=Brainstorming!$A$46,Brainstorming!$J$46,IF(R11=Brainstorming!$A$47,Brainstorming!$J$47,+O27))))))))</f>
      </c>
      <c r="O27" s="129">
        <f>IF(R11=Brainstorming!$A$48,Brainstorming!$J$48,IF(R11=Brainstorming!$A$49,Brainstorming!$J$49,""))</f>
      </c>
      <c r="P27" s="128">
        <f>IF(T11=Brainstorming!$A$40,Brainstorming!$J$40,IF(T11=Brainstorming!$A$41,Brainstorming!$J$41,IF(T11=Brainstorming!$A$42,Brainstorming!$J$42,IF(T11=Brainstorming!$A$43,Brainstorming!$J$43,IF(T11=Brainstorming!$A$44,Brainstorming!$J$44,IF(T11=Brainstorming!$A$45,Brainstorming!$J$45,IF(T11=Brainstorming!$A$46,Brainstorming!$J$46,IF(T11=Brainstorming!$A$47,Brainstorming!$J$47,+Q27))))))))</f>
      </c>
      <c r="Q27" s="129">
        <f>IF(T11=Brainstorming!$A$48,Brainstorming!$J$48,IF(T11=Brainstorming!$A$49,Brainstorming!$J$49,""))</f>
      </c>
    </row>
    <row r="28" spans="2:17" ht="13.5" thickBot="1">
      <c r="B28" s="148">
        <v>8</v>
      </c>
      <c r="C28" s="87" t="str">
        <f>IF($B$20=Brainstorming!$E59,Brainstorming!$F59,C29)</f>
        <v>Körper </v>
      </c>
      <c r="D28" t="str">
        <f>IF($E$20=Brainstorming!$E59,Brainstorming!$J59,D29)</f>
        <v>Körperliche Narbe  </v>
      </c>
      <c r="E28" s="87"/>
      <c r="F28" s="128">
        <f>IF(J12=Brainstorming!$A$40,Brainstorming!$J$40,IF(J12=Brainstorming!$A$41,Brainstorming!$J$41,IF(J12=Brainstorming!$A$42,Brainstorming!$J$42,IF(J12=Brainstorming!$A$43,Brainstorming!$J$43,IF(J12=Brainstorming!$A$44,Brainstorming!$J$44,IF(J12=Brainstorming!$A$45,Brainstorming!$J$45,IF(J12=Brainstorming!$A$46,Brainstorming!$J$46,IF(J12=Brainstorming!$A$47,Brainstorming!$J$47,+G28))))))))</f>
      </c>
      <c r="G28" s="129">
        <f>IF(J12=Brainstorming!$A$48,Brainstorming!$J$48,IF(J12=Brainstorming!$A$49,Brainstorming!$J$49,""))</f>
      </c>
      <c r="H28" s="141">
        <f>IF(L12=Brainstorming!$A$40,Brainstorming!$L$40,IF(L12=Brainstorming!$A$41,Brainstorming!$L$41,IF(L12=Brainstorming!$A$42,Brainstorming!$L$42,IF(L12=Brainstorming!$A$43,Brainstorming!$L$43,IF(L12=Brainstorming!$A$44,Brainstorming!$L$44,IF(L12=Brainstorming!$A$45,Brainstorming!$L$45,IF(L12=Brainstorming!$A$46,Brainstorming!$L$46,IF(L12=Brainstorming!$A$47,Brainstorming!$L$47,+I28))))))))</f>
      </c>
      <c r="I28" s="131">
        <f>IF(L12=Brainstorming!$A$48,Brainstorming!$L$48,IF(L12=Brainstorming!$A$49,Brainstorming!$L$49,""))</f>
      </c>
      <c r="J28" s="130">
        <f>IF(N12=Brainstorming!$A$40,Brainstorming!$L$40,IF(N12=Brainstorming!$A$41,Brainstorming!$L$41,IF(N12=Brainstorming!$A$42,Brainstorming!$L$42,IF(N12=Brainstorming!$A$43,Brainstorming!$L$43,IF(N12=Brainstorming!$A$44,Brainstorming!$L$44,IF(N12=Brainstorming!$A$45,Brainstorming!$L$45,IF(N12=Brainstorming!$A$46,Brainstorming!$L$46,IF(N12=Brainstorming!$A$47,Brainstorming!$L$47,+K28))))))))</f>
      </c>
      <c r="K28" s="131">
        <f>IF(N12=Brainstorming!$A$48,Brainstorming!$L$48,IF(N12=Brainstorming!$A$49,Brainstorming!$L$49,""))</f>
      </c>
      <c r="L28" s="130">
        <f>IF(P12=Brainstorming!$A$40,Brainstorming!$L$40,IF(P12=Brainstorming!$A$41,Brainstorming!$L$41,IF(P12=Brainstorming!$A$42,Brainstorming!$L$42,IF(P12=Brainstorming!$A$43,Brainstorming!$L$43,IF(P12=Brainstorming!$A$44,Brainstorming!$L$44,IF(P12=Brainstorming!$A$45,Brainstorming!$L$45,IF(P12=Brainstorming!$A$46,Brainstorming!$L$46,IF(P12=Brainstorming!$A$47,Brainstorming!$L$47,+M28))))))))</f>
      </c>
      <c r="M28" s="131">
        <f>IF(P12=Brainstorming!$A$48,Brainstorming!$L$48,IF(P12=Brainstorming!$A$49,Brainstorming!$L$49,""))</f>
      </c>
      <c r="N28" s="130">
        <f>IF(R12=Brainstorming!$A$40,Brainstorming!$L$40,IF(R12=Brainstorming!$A$41,Brainstorming!$L$41,IF(R12=Brainstorming!$A$42,Brainstorming!$L$42,IF(R12=Brainstorming!$A$43,Brainstorming!$L$43,IF(R12=Brainstorming!$A$44,Brainstorming!$L$44,IF(R12=Brainstorming!$A$45,Brainstorming!$L$45,IF(R12=Brainstorming!$A$46,Brainstorming!$L$46,IF(R12=Brainstorming!$A$47,Brainstorming!$L$47,+O28))))))))</f>
      </c>
      <c r="O28" s="131">
        <f>IF(R12=Brainstorming!$A$48,Brainstorming!$L$48,IF(R12=Brainstorming!$A$49,Brainstorming!$L$49,""))</f>
      </c>
      <c r="P28" s="130">
        <f>IF(T12=Brainstorming!$A$40,Brainstorming!$L$40,IF(T12=Brainstorming!$A$41,Brainstorming!$L$41,IF(T12=Brainstorming!$A$42,Brainstorming!$L$42,IF(T12=Brainstorming!$A$43,Brainstorming!$L$43,IF(T12=Brainstorming!$A$44,Brainstorming!$L$44,IF(T12=Brainstorming!$A$45,Brainstorming!$L$45,IF(T12=Brainstorming!$A$46,Brainstorming!$L$46,IF(T12=Brainstorming!$A$47,Brainstorming!$L$47,+Q28))))))))</f>
      </c>
      <c r="Q28" s="131">
        <f>IF(T12=Brainstorming!$A$48,Brainstorming!$L$48,IF(T12=Brainstorming!$A$49,Brainstorming!$L$49,""))</f>
      </c>
    </row>
    <row r="29" spans="2:17" ht="12.75">
      <c r="B29" s="148">
        <v>9</v>
      </c>
      <c r="C29" s="87" t="str">
        <f>IF($B$20=Brainstorming!$E60,Brainstorming!$F60,C30)</f>
        <v>Körper </v>
      </c>
      <c r="D29" t="str">
        <f>IF($E$20=Brainstorming!$E60,Brainstorming!$J60,D30)</f>
        <v>Körperliche Narbe  </v>
      </c>
      <c r="E29" s="87"/>
      <c r="F29" s="128">
        <f>IF(J13=Brainstorming!$A$40,Brainstorming!$L$40,IF(J13=Brainstorming!$A$41,Brainstorming!$L$41,IF(J13=Brainstorming!$A$42,Brainstorming!$L$42,IF(J13=Brainstorming!$A$43,Brainstorming!$L$43,IF(J13=Brainstorming!$A$44,Brainstorming!$L$44,IF(J13=Brainstorming!$A$45,Brainstorming!$L$45,IF(J13=Brainstorming!$A$46,Brainstorming!$L$46,IF(J13=Brainstorming!$A$47,Brainstorming!$L$47,+G29))))))))</f>
      </c>
      <c r="G29" s="129">
        <f>IF(J13=Brainstorming!$A$48,Brainstorming!$L$48,IF(J13=Brainstorming!$A$49,Brainstorming!$L$49,""))</f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3.5" thickBot="1">
      <c r="B30" s="148">
        <v>10</v>
      </c>
      <c r="C30" s="87" t="str">
        <f>IF($B$20=Brainstorming!$E61,Brainstorming!$F61,C21)</f>
        <v>Körper </v>
      </c>
      <c r="D30" t="str">
        <f>IF($E$20=Brainstorming!$E61,Brainstorming!$J61,D21)</f>
        <v>Körperliche Narbe  </v>
      </c>
      <c r="F30" s="130">
        <f>IF(J14=Brainstorming!$A$40,Brainstorming!$M$40,IF(J14=Brainstorming!$A$41,Brainstorming!$M$41,IF(J14=Brainstorming!$A$42,Brainstorming!$M$42,IF(J14=Brainstorming!$A$43,Brainstorming!$M$43,IF(J14=Brainstorming!$A$44,Brainstorming!$M$44,IF(J14=Brainstorming!$A$45,Brainstorming!$M$45,IF(J14=Brainstorming!$A$46,Brainstorming!$M$46,IF(J14=Brainstorming!$A$47,Brainstorming!$M$47,+G30))))))))</f>
      </c>
      <c r="G30" s="131">
        <f>IF(J14=Brainstorming!$A$48,Brainstorming!$M$48,IF(J14=Brainstorming!$A$49,Brainstorming!$M$49,""))</f>
      </c>
      <c r="H30" s="134"/>
      <c r="I30" s="134"/>
      <c r="M30" s="134"/>
      <c r="N30" s="134"/>
      <c r="O30" s="134"/>
      <c r="P30" s="134"/>
      <c r="Q30" s="134"/>
    </row>
    <row r="31" spans="2:9" ht="12.75">
      <c r="B31" s="87"/>
      <c r="C31" s="87"/>
      <c r="D31" s="87"/>
      <c r="E31" s="87"/>
      <c r="F31" s="87"/>
      <c r="G31" s="87"/>
      <c r="H31" s="87"/>
      <c r="I31" s="87"/>
    </row>
    <row r="32" spans="2:9" ht="12.75">
      <c r="B32" s="136">
        <f ca="1">IF(J15=6,INT(RAND()*10)+1,IF(J15=10,INT(RAND()*10)+1,J15))</f>
        <v>4</v>
      </c>
      <c r="C32" s="136" t="str">
        <f>IF(C21=Brainstorming!F59,B46,Generator!C21)</f>
        <v>Körper </v>
      </c>
      <c r="F32" s="134"/>
      <c r="G32" s="87"/>
      <c r="H32" s="87"/>
      <c r="I32" s="87"/>
    </row>
    <row r="33" ht="13.5" hidden="1" thickBot="1">
      <c r="C33">
        <v>6</v>
      </c>
    </row>
    <row r="34" ht="12.75" hidden="1">
      <c r="C34" s="83" t="s">
        <v>288</v>
      </c>
    </row>
    <row r="35" spans="1:3" ht="12.75" hidden="1">
      <c r="A35" s="135">
        <f ca="1">INT(RAND()*8)+1</f>
        <v>6</v>
      </c>
      <c r="B35" s="135" t="str">
        <f>IF(A35=Brainstorming!$C$28,Brainstorming!$D$28,IF(A35=Brainstorming!$C$29,Brainstorming!$D$29,IF(A35=Brainstorming!$C$30,Brainstorming!$D$30,IF(A35=Brainstorming!$C31,Brainstorming!$D$31,IF(A35=Brainstorming!$C$32,Brainstorming!$D$32,IF(A35=Brainstorming!$C$33,Brainstorming!$D$33,IF(A35=Brainstorming!$C$34,Brainstorming!$D$34,IF(A35=Brainstorming!$C$35,Brainstorming!$D$35,""))))))))</f>
        <v>Haut</v>
      </c>
      <c r="C35" s="84">
        <f ca="1">IF($B$35=Brainstorming!$D28,INT(RAND()*10)+1,"")</f>
      </c>
    </row>
    <row r="36" spans="1:3" ht="13.5" hidden="1" thickBot="1">
      <c r="A36" s="136" t="e">
        <f>IF(B35=Brainstorming!$D$28,A37,IF(B35=Brainstorming!$D$29,A38,IF(B35=Brainstorming!$D$30,A39,IF(B35=Brainstorming!$D$31,A40,IF(B35=Brainstorming!$D$32,A41,IF(B35=Brainstorming!$D$33,A42,IF(B35=Brainstorming!$D$34,A43,IF(B35=Brainstorming!$D$35,A44,""))))))))</f>
        <v>#REF!</v>
      </c>
      <c r="C36" s="84">
        <f ca="1">IF($B$35=Brainstorming!$D29,INT(RAND()*10)+1,"")</f>
      </c>
    </row>
    <row r="37" spans="1:3" ht="12.75" hidden="1">
      <c r="A37" s="126" t="e">
        <f>IF(C35=Brainstorming!#REF!,Brainstorming!#REF!,IF(C35=Brainstorming!#REF!,Brainstorming!#REF!,IF(C35=Brainstorming!#REF!,Brainstorming!#REF!,IF(C35=Brainstorming!#REF!,Brainstorming!#REF!,IF(C35=Brainstorming!#REF!,Brainstorming!#REF!,IF(C35=Brainstorming!#REF!,Brainstorming!#REF!,IF(C35=Brainstorming!#REF!,Brainstorming!#REF!,IF(C35=Brainstorming!#REF!,Brainstorming!#REF!,+B37))))))))</f>
        <v>#REF!</v>
      </c>
      <c r="B37" s="127" t="e">
        <f>IF(C35=Brainstorming!#REF!,Brainstorming!#REF!,IF(C35=Brainstorming!#REF!,Brainstorming!#REF!,""))</f>
        <v>#REF!</v>
      </c>
      <c r="C37" s="158">
        <f ca="1">IF($B$35=Brainstorming!$D30,INT(RAND()*10)+1,"")</f>
      </c>
    </row>
    <row r="38" spans="1:9" ht="12.75" hidden="1">
      <c r="A38" s="128" t="e">
        <f>IF(C36=Brainstorming!#REF!,Brainstorming!#REF!,IF(C36=Brainstorming!#REF!,Brainstorming!#REF!,IF(C36=Brainstorming!#REF!,Brainstorming!#REF!,IF(C36=Brainstorming!#REF!,Brainstorming!#REF!,IF(C36=Brainstorming!#REF!,Brainstorming!#REF!,IF(C36=Brainstorming!#REF!,Brainstorming!#REF!,IF(C36=Brainstorming!#REF!,Brainstorming!#REF!,IF(C36=Brainstorming!#REF!,Brainstorming!#REF!,+B38))))))))</f>
        <v>#REF!</v>
      </c>
      <c r="B38" s="129" t="e">
        <f>IF(C36=Brainstorming!#REF!,Brainstorming!#REF!,IF(C36=Brainstorming!#REF!,Brainstorming!#REF!,""))</f>
        <v>#REF!</v>
      </c>
      <c r="C38" s="158">
        <f ca="1">IF($B$35=Brainstorming!$D31,INT(RAND()*10)+1,"")</f>
      </c>
      <c r="G38" s="87"/>
      <c r="H38" s="87"/>
      <c r="I38" s="87"/>
    </row>
    <row r="39" spans="1:9" ht="12.75" hidden="1">
      <c r="A39" s="128" t="e">
        <f>IF(C37=Brainstorming!#REF!,Brainstorming!#REF!,IF(C37=Brainstorming!#REF!,Brainstorming!#REF!,IF(C37=Brainstorming!#REF!,Brainstorming!#REF!,IF(C37=Brainstorming!#REF!,Brainstorming!#REF!,IF(C37=Brainstorming!#REF!,Brainstorming!#REF!,IF(C37=Brainstorming!#REF!,Brainstorming!#REF!,IF(C37=Brainstorming!#REF!,Brainstorming!#REF!,IF(C37=Brainstorming!#REF!,Brainstorming!#REF!,+B39))))))))</f>
        <v>#REF!</v>
      </c>
      <c r="B39" s="129" t="e">
        <f>IF(C37=Brainstorming!#REF!,Brainstorming!#REF!,IF(C37=Brainstorming!#REF!,Brainstorming!#REF!,""))</f>
        <v>#REF!</v>
      </c>
      <c r="C39" s="158">
        <f ca="1">IF($B$35=Brainstorming!$D32,INT(RAND()*10)+1,"")</f>
      </c>
      <c r="G39" s="87"/>
      <c r="H39" s="87"/>
      <c r="I39" s="87"/>
    </row>
    <row r="40" spans="1:3" ht="12.75" hidden="1">
      <c r="A40" s="128" t="e">
        <f>IF(C38=Brainstorming!#REF!,Brainstorming!#REF!,IF(C38=Brainstorming!#REF!,Brainstorming!#REF!,IF(C38=Brainstorming!#REF!,Brainstorming!#REF!,IF(C38=Brainstorming!#REF!,Brainstorming!#REF!,IF(C38=Brainstorming!#REF!,Brainstorming!#REF!,IF(C38=Brainstorming!#REF!,Brainstorming!#REF!,IF(C38=Brainstorming!#REF!,Brainstorming!#REF!,IF(C38=Brainstorming!#REF!,Brainstorming!#REF!,+B40))))))))</f>
        <v>#REF!</v>
      </c>
      <c r="B40" s="129" t="e">
        <f>IF(C38=Brainstorming!#REF!,Brainstorming!#REF!,IF(C38=Brainstorming!#REF!,Brainstorming!#REF!,""))</f>
        <v>#REF!</v>
      </c>
      <c r="C40" s="158">
        <f ca="1">IF($B$35=Brainstorming!$D33,INT(RAND()*10)+1,"")</f>
        <v>10</v>
      </c>
    </row>
    <row r="41" spans="1:3" ht="12.75" hidden="1">
      <c r="A41" s="128" t="e">
        <f>IF(C39=Brainstorming!#REF!,Brainstorming!#REF!,IF(C39=Brainstorming!#REF!,Brainstorming!#REF!,IF(C39=Brainstorming!#REF!,Brainstorming!#REF!,IF(C39=Brainstorming!#REF!,Brainstorming!#REF!,IF(C39=Brainstorming!#REF!,Brainstorming!#REF!,IF(C39=Brainstorming!#REF!,Brainstorming!#REF!,IF(C39=Brainstorming!#REF!,Brainstorming!#REF!,IF(C39=Brainstorming!#REF!,Brainstorming!#REF!,+B41))))))))</f>
        <v>#REF!</v>
      </c>
      <c r="B41" s="129" t="e">
        <f>IF(C39=Brainstorming!#REF!,Brainstorming!#REF!,IF(C39=Brainstorming!#REF!,Brainstorming!#REF!,""))</f>
        <v>#REF!</v>
      </c>
      <c r="C41" s="158">
        <f ca="1">IF($B$35=Brainstorming!$D34,INT(RAND()*10)+1,"")</f>
      </c>
    </row>
    <row r="42" spans="1:3" ht="12.75" hidden="1">
      <c r="A42" s="128" t="e">
        <f>IF(C40=Brainstorming!#REF!,Brainstorming!#REF!,IF(C40=Brainstorming!#REF!,Brainstorming!#REF!,IF(C40=Brainstorming!#REF!,Brainstorming!#REF!,IF(C40=Brainstorming!#REF!,Brainstorming!#REF!,IF(C40=Brainstorming!#REF!,Brainstorming!#REF!,IF(C40=Brainstorming!#REF!,Brainstorming!#REF!,IF(C40=Brainstorming!#REF!,Brainstorming!#REF!,IF(C40=Brainstorming!#REF!,Brainstorming!#REF!,+B42))))))))</f>
        <v>#REF!</v>
      </c>
      <c r="B42" s="129" t="e">
        <f>IF(C40=Brainstorming!#REF!,Brainstorming!#REF!,IF(C40=Brainstorming!#REF!,Brainstorming!#REF!,""))</f>
        <v>#REF!</v>
      </c>
      <c r="C42" s="158">
        <f ca="1">IF($B$35=Brainstorming!$D35,INT(RAND()*10)+1,"")</f>
      </c>
    </row>
    <row r="43" spans="1:3" ht="12.75" hidden="1">
      <c r="A43" s="128" t="e">
        <f>IF(C41=Brainstorming!#REF!,Brainstorming!#REF!,IF(C41=Brainstorming!#REF!,Brainstorming!#REF!,IF(C41=Brainstorming!#REF!,Brainstorming!#REF!,IF(C41=Brainstorming!#REF!,Brainstorming!#REF!,IF(C41=Brainstorming!#REF!,Brainstorming!#REF!,IF(C41=Brainstorming!#REF!,Brainstorming!#REF!,IF(C41=Brainstorming!#REF!,Brainstorming!#REF!,IF(C41=Brainstorming!#REF!,Brainstorming!#REF!,+B43))))))))</f>
        <v>#REF!</v>
      </c>
      <c r="B43" s="129" t="e">
        <f>IF(C41=Brainstorming!#REF!,Brainstorming!#REF!,IF(C41=Brainstorming!#REF!,Brainstorming!#REF!,""))</f>
        <v>#REF!</v>
      </c>
      <c r="C43" s="158">
        <f ca="1">IF($B$35=Brainstorming!$D36,INT(RAND()*10)+1,"")</f>
      </c>
    </row>
    <row r="44" spans="1:3" ht="13.5" hidden="1" thickBot="1">
      <c r="A44" s="130" t="e">
        <f>IF(C42=Brainstorming!#REF!,Brainstorming!#REF!,IF(C42=Brainstorming!#REF!,Brainstorming!#REF!,IF(C42=Brainstorming!#REF!,Brainstorming!#REF!,IF(C42=Brainstorming!#REF!,Brainstorming!#REF!,IF(C42=Brainstorming!#REF!,Brainstorming!#REF!,IF(C42=Brainstorming!#REF!,Brainstorming!#REF!,IF(C42=Brainstorming!#REF!,Brainstorming!#REF!,IF(C42=Brainstorming!#REF!,Brainstorming!#REF!,+B44))))))))</f>
        <v>#REF!</v>
      </c>
      <c r="B44" s="131" t="e">
        <f>IF(C42=Brainstorming!#REF!,Brainstorming!#REF!,IF(C42=Brainstorming!#REF!,Brainstorming!#REF!,""))</f>
        <v>#REF!</v>
      </c>
      <c r="C44" s="159">
        <f ca="1">IF($B$35=Brainstorming!$D37,INT(RAND()*10)+1,"")</f>
      </c>
    </row>
    <row r="45" ht="12.75">
      <c r="E45" s="134"/>
    </row>
    <row r="46" spans="2:7" ht="12.75">
      <c r="B46" s="99" t="str">
        <f>IF(G46=Brainstorming!$E$28,Brainstorming!$F$28,IF(G46=Brainstorming!$E$29,Brainstorming!$F$29,IF(G46=Brainstorming!$E$30,Brainstorming!$F$30,IF(G46=Brainstorming!$E$31,Brainstorming!$F$31,IF(G46=Brainstorming!$E$32,Brainstorming!$F$32,IF(G46=Brainstorming!$E$33,Brainstorming!$F$33,IF(G46=Brainstorming!$E$34,Brainstorming!$F$34,IF(G46=Brainstorming!$E$35,Brainstorming!$F$35,+C46))))))))</f>
        <v>Teleportieren</v>
      </c>
      <c r="C46" s="82">
        <f>IF(G46=Brainstorming!$E$36,Brainstorming!$F$36,IF(G46=Brainstorming!$E$37,Brainstorming!$F$37,""))</f>
      </c>
      <c r="E46" s="134"/>
      <c r="G46" s="57">
        <f ca="1">INT(RAND()*10)+1</f>
        <v>4</v>
      </c>
    </row>
    <row r="47" ht="12.75">
      <c r="E47" s="134"/>
    </row>
    <row r="48" ht="12.75">
      <c r="E48" s="134"/>
    </row>
    <row r="49" ht="12.75">
      <c r="E49" s="134"/>
    </row>
    <row r="50" ht="12.75">
      <c r="E50" s="134"/>
    </row>
    <row r="51" ht="12.75">
      <c r="E51" s="134"/>
    </row>
    <row r="52" ht="12.75">
      <c r="E52" s="134"/>
    </row>
    <row r="53" ht="12.75">
      <c r="E53" s="134"/>
    </row>
    <row r="54" ht="12.75">
      <c r="E54" s="134"/>
    </row>
    <row r="55" ht="12.75">
      <c r="E55" s="134"/>
    </row>
    <row r="56" ht="12.75">
      <c r="E56" s="134"/>
    </row>
    <row r="57" ht="12.75">
      <c r="E57" s="134"/>
    </row>
    <row r="58" ht="12.75">
      <c r="E58" s="134"/>
    </row>
    <row r="59" ht="12.75">
      <c r="E59" s="134"/>
    </row>
    <row r="60" ht="12.75">
      <c r="E60" s="134"/>
    </row>
    <row r="61" ht="12.75">
      <c r="E61" s="134"/>
    </row>
    <row r="62" ht="12.75">
      <c r="E62" s="134"/>
    </row>
    <row r="63" ht="12.75">
      <c r="E63" s="134"/>
    </row>
    <row r="64" ht="12.75">
      <c r="E64" s="134"/>
    </row>
    <row r="65" ht="12.75">
      <c r="E65" s="134"/>
    </row>
    <row r="66" ht="12.75">
      <c r="E66" s="134"/>
    </row>
    <row r="67" ht="12.75">
      <c r="E67" s="134"/>
    </row>
    <row r="68" ht="12.75">
      <c r="E68" s="134"/>
    </row>
    <row r="69" ht="12.75">
      <c r="E69" s="134"/>
    </row>
    <row r="70" ht="12.75">
      <c r="E70" s="134"/>
    </row>
    <row r="71" ht="12.75">
      <c r="E71" s="134"/>
    </row>
    <row r="72" ht="12.75">
      <c r="E72" s="3"/>
    </row>
  </sheetData>
  <sheetProtection/>
  <mergeCells count="1">
    <mergeCell ref="A4:D4"/>
  </mergeCells>
  <printOptions/>
  <pageMargins left="0.787401575" right="0.787401575" top="0.984251969" bottom="0.984251969" header="0.4921259845" footer="0.4921259845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view="pageLayout" zoomScaleNormal="85" workbookViewId="0" topLeftCell="A1">
      <selection activeCell="G9" sqref="G9"/>
    </sheetView>
  </sheetViews>
  <sheetFormatPr defaultColWidth="11.421875" defaultRowHeight="12.75"/>
  <cols>
    <col min="1" max="1" width="16.7109375" style="0" customWidth="1"/>
    <col min="2" max="2" width="14.140625" style="0" customWidth="1"/>
    <col min="3" max="3" width="6.140625" style="0" customWidth="1"/>
    <col min="4" max="4" width="5.421875" style="0" customWidth="1"/>
    <col min="5" max="5" width="2.57421875" style="0" customWidth="1"/>
    <col min="7" max="7" width="12.421875" style="0" customWidth="1"/>
    <col min="9" max="9" width="12.140625" style="0" customWidth="1"/>
    <col min="10" max="10" width="10.7109375" style="0" customWidth="1"/>
    <col min="12" max="14" width="11.421875" style="0" hidden="1" customWidth="1"/>
    <col min="15" max="16" width="0" style="0" hidden="1" customWidth="1"/>
  </cols>
  <sheetData>
    <row r="1" spans="1:10" ht="37.5">
      <c r="A1" s="254" t="s">
        <v>247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3" ht="12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M2" s="3"/>
    </row>
    <row r="3" spans="1:14" s="79" customFormat="1" ht="18">
      <c r="A3" s="255" t="s">
        <v>282</v>
      </c>
      <c r="B3" s="255"/>
      <c r="C3" s="255"/>
      <c r="D3" s="163"/>
      <c r="E3" s="164"/>
      <c r="F3" s="255" t="s">
        <v>286</v>
      </c>
      <c r="G3" s="255"/>
      <c r="H3" s="255"/>
      <c r="I3" s="255"/>
      <c r="J3" s="164"/>
      <c r="L3" s="110"/>
      <c r="M3" s="111"/>
      <c r="N3" s="161">
        <v>0.42133101851851856</v>
      </c>
    </row>
    <row r="4" spans="1:13" ht="12.75">
      <c r="A4" s="132"/>
      <c r="B4" s="132"/>
      <c r="C4" s="132"/>
      <c r="D4" s="132"/>
      <c r="E4" s="132"/>
      <c r="F4" s="132"/>
      <c r="G4" s="132"/>
      <c r="H4" s="132"/>
      <c r="I4" s="132"/>
      <c r="J4" s="132"/>
      <c r="M4" s="3"/>
    </row>
    <row r="5" spans="1:13" ht="16.5" thickBot="1">
      <c r="A5" s="165" t="s">
        <v>277</v>
      </c>
      <c r="B5" s="166"/>
      <c r="D5" s="25" t="s">
        <v>402</v>
      </c>
      <c r="G5" s="132"/>
      <c r="H5" s="132"/>
      <c r="I5" s="132"/>
      <c r="J5" s="132"/>
      <c r="M5" s="3"/>
    </row>
    <row r="6" spans="1:13" ht="12.75">
      <c r="A6" s="168" t="s">
        <v>126</v>
      </c>
      <c r="B6" s="169">
        <f>Brainstorming!C161</f>
        <v>11</v>
      </c>
      <c r="D6" s="196" t="str">
        <f>Brainstorming!G162</f>
        <v>26.</v>
      </c>
      <c r="E6" s="206" t="str">
        <f>Brainstorming!K163</f>
        <v>Sumel.</v>
      </c>
      <c r="G6" s="132"/>
      <c r="H6" s="132"/>
      <c r="I6" s="132"/>
      <c r="J6" s="132"/>
      <c r="L6" s="47" t="str">
        <f>IF($B$7=Brainstorming!B15,Brainstorming!C15,L7)</f>
        <v>Wetter</v>
      </c>
      <c r="M6" s="47" t="str">
        <f>IF($B$7=Brainstorming!B15,Brainstorming!D15,M7)</f>
        <v>Schutz</v>
      </c>
    </row>
    <row r="7" spans="1:13" ht="12.75">
      <c r="A7" s="168" t="s">
        <v>3</v>
      </c>
      <c r="B7" s="169" t="str">
        <f>Generator!C8</f>
        <v>Fee</v>
      </c>
      <c r="C7" s="256" t="s">
        <v>323</v>
      </c>
      <c r="D7" s="256"/>
      <c r="E7" s="256"/>
      <c r="F7" s="256"/>
      <c r="G7" s="132"/>
      <c r="H7" s="132"/>
      <c r="I7" s="132"/>
      <c r="J7" s="132"/>
      <c r="L7" s="48" t="str">
        <f>IF($B$7=Brainstorming!B16,Brainstorming!C16,L8)</f>
        <v>Wetter</v>
      </c>
      <c r="M7" s="48" t="str">
        <f>IF($B$7=Brainstorming!B16,Brainstorming!D16,M8)</f>
        <v>Schutz</v>
      </c>
    </row>
    <row r="8" spans="1:13" ht="12.75">
      <c r="A8" s="132"/>
      <c r="B8" s="132"/>
      <c r="C8" s="132"/>
      <c r="D8" s="170" t="str">
        <f>L6</f>
        <v>Wetter</v>
      </c>
      <c r="E8" s="171" t="s">
        <v>324</v>
      </c>
      <c r="F8" s="169" t="str">
        <f>M6</f>
        <v>Schutz</v>
      </c>
      <c r="G8" s="256" t="s">
        <v>184</v>
      </c>
      <c r="H8" s="256"/>
      <c r="I8" s="132"/>
      <c r="J8" s="132"/>
      <c r="L8" s="48" t="str">
        <f>IF($B$7=Brainstorming!B17,Brainstorming!C17,L9)</f>
        <v>Wetter</v>
      </c>
      <c r="M8" s="48" t="str">
        <f>IF($B$7=Brainstorming!B17,Brainstorming!D17,M9)</f>
        <v>Schutz</v>
      </c>
    </row>
    <row r="9" spans="1:13" ht="12.75">
      <c r="A9" s="168" t="s">
        <v>401</v>
      </c>
      <c r="B9" s="172"/>
      <c r="C9" s="132"/>
      <c r="D9" s="132"/>
      <c r="E9" s="132"/>
      <c r="F9" s="132"/>
      <c r="G9" s="132"/>
      <c r="H9" s="132"/>
      <c r="I9" s="132"/>
      <c r="J9" s="132"/>
      <c r="L9" s="48" t="str">
        <f>IF($B$7=Brainstorming!B18,Brainstorming!C18,L10)</f>
        <v>Wetter</v>
      </c>
      <c r="M9" s="48" t="str">
        <f>IF($B$7=Brainstorming!B18,Brainstorming!D18,M10)</f>
        <v>Schutz</v>
      </c>
    </row>
    <row r="10" spans="1:13" ht="12.75">
      <c r="A10" s="168" t="s">
        <v>280</v>
      </c>
      <c r="B10" s="172"/>
      <c r="C10" s="132"/>
      <c r="D10" s="132"/>
      <c r="E10" s="132"/>
      <c r="F10" s="132"/>
      <c r="G10" s="132"/>
      <c r="H10" s="132"/>
      <c r="I10" s="132"/>
      <c r="J10" s="132"/>
      <c r="L10" s="48" t="str">
        <f>IF($B$7=Brainstorming!B19,Brainstorming!C19,L11)</f>
        <v>Wetter</v>
      </c>
      <c r="M10" s="48" t="str">
        <f>IF($B$7=Brainstorming!B19,Brainstorming!D19,M11)</f>
        <v>Schutz</v>
      </c>
    </row>
    <row r="11" spans="1:13" ht="12.75">
      <c r="A11" s="168" t="s">
        <v>281</v>
      </c>
      <c r="B11" s="172"/>
      <c r="C11" s="132"/>
      <c r="D11" s="132"/>
      <c r="E11" s="132"/>
      <c r="F11" s="132"/>
      <c r="G11" s="132"/>
      <c r="H11" s="132"/>
      <c r="I11" s="132"/>
      <c r="J11" s="132"/>
      <c r="L11" s="48" t="str">
        <f>IF($B$7=Brainstorming!B20,Brainstorming!C20,L12)</f>
        <v>Wetter</v>
      </c>
      <c r="M11" s="48" t="str">
        <f>IF($B$7=Brainstorming!B20,Brainstorming!D20,M12)</f>
        <v>Schutz</v>
      </c>
    </row>
    <row r="12" spans="1:13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L12" s="48" t="str">
        <f>IF($B$7=Brainstorming!B21,Brainstorming!C21,L13)</f>
        <v>Wetter</v>
      </c>
      <c r="M12" s="48" t="str">
        <f>IF($B$7=Brainstorming!B21,Brainstorming!D21,M13)</f>
        <v>Schutz</v>
      </c>
    </row>
    <row r="13" spans="1:13" ht="15.75">
      <c r="A13" s="165" t="s">
        <v>276</v>
      </c>
      <c r="B13" s="168" t="s">
        <v>0</v>
      </c>
      <c r="C13" s="132" t="str">
        <f>Generator!C5</f>
        <v>grau</v>
      </c>
      <c r="D13" s="132"/>
      <c r="E13" s="167"/>
      <c r="F13" s="132"/>
      <c r="G13" s="132"/>
      <c r="H13" s="132"/>
      <c r="I13" s="132"/>
      <c r="J13" s="132"/>
      <c r="L13" s="48" t="str">
        <f>IF($B$7=Brainstorming!B22,Brainstorming!C22,L14)</f>
        <v>Wetter</v>
      </c>
      <c r="M13" s="48" t="str">
        <f>IF($B$7=Brainstorming!B22,Brainstorming!D22,M14)</f>
        <v>Schutz</v>
      </c>
    </row>
    <row r="14" spans="1:13" ht="12.75">
      <c r="A14" s="132"/>
      <c r="B14" s="168" t="s">
        <v>1</v>
      </c>
      <c r="C14" s="132" t="str">
        <f>Generator!C6</f>
        <v>braun</v>
      </c>
      <c r="D14" s="132"/>
      <c r="E14" s="44"/>
      <c r="F14" s="132"/>
      <c r="G14" s="256" t="s">
        <v>185</v>
      </c>
      <c r="H14" s="256"/>
      <c r="I14" s="132"/>
      <c r="J14" s="132"/>
      <c r="L14" s="48" t="str">
        <f>IF($B$7=Brainstorming!B23,Brainstorming!C23,L15)</f>
        <v>Wetter</v>
      </c>
      <c r="M14" s="48" t="str">
        <f>IF($B$7=Brainstorming!B23,Brainstorming!D23,M15)</f>
        <v>Schutz</v>
      </c>
    </row>
    <row r="15" spans="1:13" ht="13.5" thickBot="1">
      <c r="A15" s="132"/>
      <c r="B15" s="168" t="s">
        <v>2</v>
      </c>
      <c r="C15" s="132" t="str">
        <f>Generator!C7</f>
        <v>Alabaster</v>
      </c>
      <c r="D15" s="132"/>
      <c r="E15" s="44"/>
      <c r="F15" s="132"/>
      <c r="G15" s="132"/>
      <c r="H15" s="132"/>
      <c r="I15" s="132"/>
      <c r="J15" s="132"/>
      <c r="L15" s="49" t="str">
        <f>IF($B$7=Brainstorming!B24,Brainstorming!C24,L6)</f>
        <v>Wetter</v>
      </c>
      <c r="M15" s="49" t="str">
        <f>IF($B$7=Brainstorming!B24,Brainstorming!D24,M6)</f>
        <v>Schutz</v>
      </c>
    </row>
    <row r="16" spans="1:10" ht="12.75">
      <c r="A16" s="132"/>
      <c r="B16" s="132"/>
      <c r="C16" s="132"/>
      <c r="D16" s="132"/>
      <c r="E16" s="44"/>
      <c r="F16" s="132"/>
      <c r="G16" s="132"/>
      <c r="H16" s="132"/>
      <c r="I16" s="132"/>
      <c r="J16" s="132"/>
    </row>
    <row r="17" spans="1:10" ht="13.5" thickBot="1">
      <c r="A17" s="257" t="s">
        <v>283</v>
      </c>
      <c r="B17" s="257"/>
      <c r="C17" s="257"/>
      <c r="D17" s="132"/>
      <c r="E17" s="44"/>
      <c r="F17" s="173" t="str">
        <f>B7</f>
        <v>Fee</v>
      </c>
      <c r="G17" s="132"/>
      <c r="H17" s="132"/>
      <c r="I17" s="167" t="s">
        <v>278</v>
      </c>
      <c r="J17" s="132"/>
    </row>
    <row r="18" spans="1:10" ht="12.75">
      <c r="A18" s="258"/>
      <c r="B18" s="259"/>
      <c r="C18" s="260"/>
      <c r="D18" s="167"/>
      <c r="E18" s="44"/>
      <c r="F18" s="167" t="s">
        <v>3</v>
      </c>
      <c r="G18" s="132"/>
      <c r="H18" s="132"/>
      <c r="I18" s="132"/>
      <c r="J18" s="132"/>
    </row>
    <row r="19" spans="1:10" ht="12.75">
      <c r="A19" s="261"/>
      <c r="B19" s="262"/>
      <c r="C19" s="263"/>
      <c r="D19" s="174"/>
      <c r="E19" s="44"/>
      <c r="F19" s="132"/>
      <c r="G19" s="132"/>
      <c r="H19" s="132"/>
      <c r="I19" s="132"/>
      <c r="J19" s="132"/>
    </row>
    <row r="20" spans="1:10" ht="12.75">
      <c r="A20" s="261"/>
      <c r="B20" s="262"/>
      <c r="C20" s="263"/>
      <c r="D20" s="174"/>
      <c r="E20" s="44"/>
      <c r="F20" s="132"/>
      <c r="G20" s="256" t="s">
        <v>183</v>
      </c>
      <c r="H20" s="256"/>
      <c r="I20" s="132"/>
      <c r="J20" s="132"/>
    </row>
    <row r="21" spans="1:10" ht="12.75">
      <c r="A21" s="261"/>
      <c r="B21" s="262"/>
      <c r="C21" s="263"/>
      <c r="D21" s="174"/>
      <c r="E21" s="44"/>
      <c r="F21" s="132"/>
      <c r="G21" s="132"/>
      <c r="H21" s="132"/>
      <c r="I21" s="132"/>
      <c r="J21" s="132"/>
    </row>
    <row r="22" spans="1:10" ht="12.75">
      <c r="A22" s="261"/>
      <c r="B22" s="262"/>
      <c r="C22" s="263"/>
      <c r="D22" s="174"/>
      <c r="E22" s="44"/>
      <c r="F22" s="132"/>
      <c r="G22" s="132"/>
      <c r="H22" s="132"/>
      <c r="I22" s="132"/>
      <c r="J22" s="132"/>
    </row>
    <row r="23" spans="1:10" ht="12.75">
      <c r="A23" s="261"/>
      <c r="B23" s="262"/>
      <c r="C23" s="263"/>
      <c r="D23" s="174"/>
      <c r="E23" s="44"/>
      <c r="F23" s="132"/>
      <c r="G23" s="132"/>
      <c r="H23" s="132"/>
      <c r="I23" s="132"/>
      <c r="J23" s="175"/>
    </row>
    <row r="24" spans="1:10" ht="18">
      <c r="A24" s="261"/>
      <c r="B24" s="262"/>
      <c r="C24" s="263"/>
      <c r="D24" s="174"/>
      <c r="E24" s="44"/>
      <c r="F24" s="255" t="s">
        <v>287</v>
      </c>
      <c r="G24" s="255"/>
      <c r="H24" s="255"/>
      <c r="I24" s="255"/>
      <c r="J24" s="132"/>
    </row>
    <row r="25" spans="1:10" ht="12.75">
      <c r="A25" s="261"/>
      <c r="B25" s="262"/>
      <c r="C25" s="263"/>
      <c r="D25" s="174"/>
      <c r="E25" s="44"/>
      <c r="F25" s="132"/>
      <c r="G25" s="132"/>
      <c r="H25" s="132"/>
      <c r="I25" s="132"/>
      <c r="J25" s="132"/>
    </row>
    <row r="26" spans="1:10" ht="12.75">
      <c r="A26" s="261"/>
      <c r="B26" s="262"/>
      <c r="C26" s="263"/>
      <c r="D26" s="174"/>
      <c r="E26" s="44"/>
      <c r="F26" s="271" t="s">
        <v>279</v>
      </c>
      <c r="G26" s="271"/>
      <c r="H26" s="271"/>
      <c r="I26" s="271"/>
      <c r="J26" s="132"/>
    </row>
    <row r="27" spans="1:10" ht="12.75">
      <c r="A27" s="261"/>
      <c r="B27" s="262"/>
      <c r="C27" s="263"/>
      <c r="D27" s="174"/>
      <c r="E27" s="44"/>
      <c r="F27" s="176"/>
      <c r="G27" s="176"/>
      <c r="H27" s="176"/>
      <c r="I27" s="176"/>
      <c r="J27" s="132"/>
    </row>
    <row r="28" spans="1:10" ht="12.75">
      <c r="A28" s="261"/>
      <c r="B28" s="262"/>
      <c r="C28" s="263"/>
      <c r="D28" s="174"/>
      <c r="E28" s="132"/>
      <c r="F28" s="176"/>
      <c r="G28" s="176"/>
      <c r="H28" s="176"/>
      <c r="I28" s="176"/>
      <c r="J28" s="132"/>
    </row>
    <row r="29" spans="1:10" ht="13.5" thickBot="1">
      <c r="A29" s="264"/>
      <c r="B29" s="265"/>
      <c r="C29" s="266"/>
      <c r="D29" s="174"/>
      <c r="E29" s="132"/>
      <c r="F29" s="176"/>
      <c r="G29" s="176"/>
      <c r="H29" s="176"/>
      <c r="I29" s="176"/>
      <c r="J29" s="132"/>
    </row>
    <row r="30" spans="1:16" ht="12.75">
      <c r="A30" s="132"/>
      <c r="B30" s="132"/>
      <c r="C30" s="132"/>
      <c r="D30" s="174"/>
      <c r="E30" s="132"/>
      <c r="F30" s="176"/>
      <c r="G30" s="176"/>
      <c r="H30" s="176"/>
      <c r="I30" s="176"/>
      <c r="J30" s="132"/>
      <c r="O30" t="b">
        <f>IF(Generator!$C$9=Brainstorming!$F$20,IF(Generator!$C$8=Brainstorming!B15,Brainstorming!H15,O31))</f>
        <v>0</v>
      </c>
      <c r="P30" t="b">
        <f>IF(Generator!$C$10=Brainstorming!$J$20,IF(Generator!$C$8=Brainstorming!B15,Brainstorming!L15,P31))</f>
        <v>0</v>
      </c>
    </row>
    <row r="31" spans="1:16" ht="12.75">
      <c r="A31" s="168" t="s">
        <v>127</v>
      </c>
      <c r="B31" s="132" t="str">
        <f>Generator!C11</f>
        <v>Pullover</v>
      </c>
      <c r="C31" s="132"/>
      <c r="D31" s="174"/>
      <c r="E31" s="132"/>
      <c r="F31" s="176"/>
      <c r="G31" s="176"/>
      <c r="H31" s="176"/>
      <c r="I31" s="176"/>
      <c r="J31" s="132"/>
      <c r="O31" t="b">
        <f>IF(Generator!$C$9=Brainstorming!$F$20,IF(Generator!$C$8=Brainstorming!B16,Brainstorming!H16,O32))</f>
        <v>0</v>
      </c>
      <c r="P31" t="b">
        <f>IF(Generator!$C$10=Brainstorming!$J$20,IF(Generator!$C$8=Brainstorming!B16,Brainstorming!L16,P32))</f>
        <v>0</v>
      </c>
    </row>
    <row r="32" spans="1:16" ht="12.75">
      <c r="A32" s="168" t="s">
        <v>6</v>
      </c>
      <c r="B32" s="148" t="str">
        <f>IF(Generator!E13=Brainstorming!H40,Generator!H20,IF(Generator!E13=Brainstorming!H42,Generator!H20,IF(Generator!E13=Brainstorming!H44,Generator!H20,IF(Generator!E13=Brainstorming!H46,Generator!H20,IF(Generator!E13=Brainstorming!H48,Generator!H20,Generator!E13)))))</f>
        <v>Fledermausohren</v>
      </c>
      <c r="C32" s="132"/>
      <c r="D32" s="132"/>
      <c r="E32" s="44"/>
      <c r="F32" s="176"/>
      <c r="G32" s="176"/>
      <c r="H32" s="176"/>
      <c r="I32" s="176"/>
      <c r="J32" s="132"/>
      <c r="O32" t="b">
        <f>IF(Generator!$C$9=Brainstorming!$F$20,IF(Generator!$C$8=Brainstorming!B17,Brainstorming!H17,O33))</f>
        <v>0</v>
      </c>
      <c r="P32" t="b">
        <f>IF(Generator!$C$10=Brainstorming!$J$20,IF(Generator!$C$8=Brainstorming!B17,Brainstorming!L17,P33))</f>
        <v>0</v>
      </c>
    </row>
    <row r="33" spans="1:16" ht="12.75">
      <c r="A33" s="177">
        <f>IF(Generator!E13=Brainstorming!H40,"DNA Cocktail:",IF(Generator!E13=Brainstorming!H42,"DNA Cocktail:",IF(Generator!E13=Brainstorming!H44,"DNA Cocktail:",IF(Generator!E13=Brainstorming!H46,"DNA Cocktail:",IF(Generator!E13=Brainstorming!H48,"DNA Cocktail:","")))))</f>
      </c>
      <c r="B33" s="178"/>
      <c r="C33" s="176"/>
      <c r="D33" s="132"/>
      <c r="E33" s="179"/>
      <c r="F33" s="176"/>
      <c r="G33" s="176"/>
      <c r="H33" s="176"/>
      <c r="I33" s="176"/>
      <c r="J33" s="132"/>
      <c r="O33" t="b">
        <f>IF(Generator!$C$9=Brainstorming!$F$20,IF(Generator!$C$8=Brainstorming!B18,Brainstorming!H18,O34))</f>
        <v>0</v>
      </c>
      <c r="P33" t="b">
        <f>IF(Generator!$C$10=Brainstorming!$J$20,IF(Generator!$C$8=Brainstorming!B18,Brainstorming!L18,P34))</f>
        <v>0</v>
      </c>
    </row>
    <row r="34" spans="1:16" ht="12.75">
      <c r="A34" s="168" t="s">
        <v>7</v>
      </c>
      <c r="B34" s="148" t="str">
        <f>Generator!C14</f>
        <v>Ein kleiner Wunsch</v>
      </c>
      <c r="C34" s="132"/>
      <c r="D34" s="44"/>
      <c r="E34" s="44"/>
      <c r="F34" s="180"/>
      <c r="G34" s="180"/>
      <c r="H34" s="180"/>
      <c r="I34" s="180"/>
      <c r="J34" s="44"/>
      <c r="O34" t="b">
        <f>IF(Generator!$C$9=Brainstorming!$F$20,IF(Generator!$C$8=Brainstorming!B19,Brainstorming!H19,O35))</f>
        <v>0</v>
      </c>
      <c r="P34" t="b">
        <f>IF(Generator!$C$10=Brainstorming!$J$20,IF(Generator!$C$8=Brainstorming!B19,Brainstorming!L19,P35))</f>
        <v>0</v>
      </c>
    </row>
    <row r="35" spans="1:16" ht="12.75">
      <c r="A35" s="181" t="s">
        <v>4</v>
      </c>
      <c r="B35" s="46" t="str">
        <f>IF(Generator!C9=Brainstorming!F20,Charakterbogen!O30,IF(Generator!C9=Brainstorming!F19,Generator!C32,Generator!C9))</f>
        <v>Ideenreich</v>
      </c>
      <c r="C35" s="132"/>
      <c r="D35" s="132"/>
      <c r="E35" s="148"/>
      <c r="F35" s="182">
        <f>IF(Generator!E13=Brainstorming!H42,"Besonderheit 2",IF(Generator!E13=Brainstorming!H44,"Besonderheit 2 &amp; 3",IF(Generator!E13=Brainstorming!H46,"Besonderheit 2 &amp; 3",+N35)))</f>
      </c>
      <c r="G35" s="183"/>
      <c r="H35" s="194">
        <f>IF(Generator!E13=Brainstorming!H42,Generator!J20,IF(Generator!E13=Brainstorming!H44,Generator!J20,IF(Generator!E13=Brainstorming!H46,Generator!J20,IF(Generator!E13=Brainstorming!H48,Generator!J20,""))))</f>
      </c>
      <c r="I35" s="195">
        <f>IF(Generator!E13=Brainstorming!H44,Generator!L20,IF(Generator!E13=Brainstorming!H46,Generator!L20,IF(Generator!E13=Brainstorming!H48,Generator!L20,"")))</f>
      </c>
      <c r="J35" s="132"/>
      <c r="N35" s="34">
        <f>IF(Generator!E13=Brainstorming!H48,"Besonderheit 2 &amp; 3","")</f>
      </c>
      <c r="O35" t="b">
        <f>IF(Generator!$C$9=Brainstorming!$F$20,IF(Generator!$C$8=Brainstorming!B20,Brainstorming!H20,O36))</f>
        <v>0</v>
      </c>
      <c r="P35" t="b">
        <f>IF(Generator!$C$10=Brainstorming!$J$20,IF(Generator!$C$8=Brainstorming!B20,Brainstorming!L20,P36))</f>
        <v>0</v>
      </c>
    </row>
    <row r="36" spans="1:16" ht="12.75">
      <c r="A36" s="181" t="s">
        <v>5</v>
      </c>
      <c r="B36" s="46" t="str">
        <f>IF(Generator!C10=Brainstorming!J20,Charakterbogen!P30,IF(Generator!C10=Brainstorming!J51,Generator!D21,Generator!C10))</f>
        <v>Körperliche Narbe  </v>
      </c>
      <c r="C36" s="132"/>
      <c r="D36" s="132"/>
      <c r="E36" s="148"/>
      <c r="F36" s="181">
        <f>IF(Generator!E13=Brainstorming!H46,"Besonderheit 4",IF(Generator!E13=Brainstorming!H48,"Besonderheit 4 &amp; 5",""))</f>
      </c>
      <c r="G36" s="44"/>
      <c r="H36" s="195">
        <f>IF(Generator!E13=Brainstorming!H46,Generator!N20,IF(Generator!E13=Brainstorming!H48,Generator!N20,""))</f>
      </c>
      <c r="I36" s="195">
        <f>IF(Generator!E13=Brainstorming!H48,Generator!P20,"")</f>
      </c>
      <c r="J36" s="132"/>
      <c r="O36" t="b">
        <f>IF(Generator!$C$9=Brainstorming!$F$20,IF(Generator!$C$8=Brainstorming!B21,Brainstorming!H21,O37))</f>
        <v>0</v>
      </c>
      <c r="P36" t="b">
        <f>IF(Generator!$C$10=Brainstorming!$J$20,IF(Generator!$C$8=Brainstorming!B21,Brainstorming!L21,P37))</f>
        <v>0</v>
      </c>
    </row>
    <row r="37" spans="1:16" ht="15" customHeight="1">
      <c r="A37" s="184" t="s">
        <v>8</v>
      </c>
      <c r="B37" s="148" t="str">
        <f>Generator!C16</f>
        <v>Reinlichkeit</v>
      </c>
      <c r="C37" s="44"/>
      <c r="D37" s="44"/>
      <c r="E37" s="44"/>
      <c r="F37" s="132"/>
      <c r="G37" s="132"/>
      <c r="H37" s="132"/>
      <c r="I37" s="132"/>
      <c r="J37" s="132"/>
      <c r="O37" t="b">
        <f>IF(Generator!$C$9=Brainstorming!$F$20,IF(Generator!$C$8=Brainstorming!B22,Brainstorming!H22,O38))</f>
        <v>0</v>
      </c>
      <c r="P37" t="b">
        <f>IF(Generator!$C$10=Brainstorming!$J$20,IF(Generator!$C$8=Brainstorming!B22,Brainstorming!L22,P38))</f>
        <v>0</v>
      </c>
    </row>
    <row r="38" spans="1:16" ht="12.7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O38" t="b">
        <f>IF(Generator!$C$9=Brainstorming!$F$20,IF(Generator!$C$8=Brainstorming!B23,Brainstorming!H23,O39))</f>
        <v>0</v>
      </c>
      <c r="P38" t="b">
        <f>IF(Generator!$C$10=Brainstorming!$J$20,IF(Generator!$C$8=Brainstorming!B23,Brainstorming!L23,P39))</f>
        <v>0</v>
      </c>
    </row>
    <row r="39" spans="1:16" ht="18">
      <c r="A39" s="248" t="s">
        <v>58</v>
      </c>
      <c r="B39" s="248"/>
      <c r="C39" s="248"/>
      <c r="D39" s="185"/>
      <c r="E39" s="44"/>
      <c r="F39" s="132"/>
      <c r="G39" s="46"/>
      <c r="H39" s="132"/>
      <c r="I39" s="132"/>
      <c r="J39" s="132"/>
      <c r="O39" t="b">
        <f>IF(Generator!$C$9=Brainstorming!$F$20,IF(Generator!$C$8=Brainstorming!B24,Brainstorming!H24,O30))</f>
        <v>0</v>
      </c>
      <c r="P39" t="b">
        <f>IF(Generator!$C$10=Brainstorming!$J$20,IF(Generator!$C$8=Brainstorming!B24,Brainstorming!L24,P30))</f>
        <v>0</v>
      </c>
    </row>
    <row r="40" spans="1:10" ht="12.75">
      <c r="A40" s="186"/>
      <c r="B40" s="186"/>
      <c r="C40" s="186"/>
      <c r="D40" s="44"/>
      <c r="E40" s="132"/>
      <c r="F40" s="132"/>
      <c r="G40" s="46"/>
      <c r="H40" s="132"/>
      <c r="I40" s="132"/>
      <c r="J40" s="132"/>
    </row>
    <row r="41" spans="1:10" ht="15" customHeight="1" thickBot="1">
      <c r="A41" s="187" t="str">
        <f>F50</f>
        <v>Persönlicher Gegenstand</v>
      </c>
      <c r="B41" s="132"/>
      <c r="C41" s="188" t="str">
        <f>F49</f>
        <v>Wolle</v>
      </c>
      <c r="D41" s="181" t="str">
        <f>G49</f>
        <v>Kette</v>
      </c>
      <c r="E41" s="44"/>
      <c r="F41" s="132"/>
      <c r="G41" s="250" t="str">
        <f>Generator!C14</f>
        <v>Ein kleiner Wunsch</v>
      </c>
      <c r="H41" s="250"/>
      <c r="I41" s="132"/>
      <c r="J41" s="132"/>
    </row>
    <row r="42" spans="1:10" ht="12.75">
      <c r="A42" s="189" t="s">
        <v>322</v>
      </c>
      <c r="B42" s="176"/>
      <c r="C42" s="176"/>
      <c r="D42" s="190"/>
      <c r="E42" s="172"/>
      <c r="F42" s="172"/>
      <c r="G42" s="253" t="s">
        <v>7</v>
      </c>
      <c r="H42" s="253"/>
      <c r="I42" s="132"/>
      <c r="J42" s="132"/>
    </row>
    <row r="43" spans="1:10" ht="12.75">
      <c r="A43" s="172"/>
      <c r="B43" s="172"/>
      <c r="C43" s="172"/>
      <c r="D43" s="132"/>
      <c r="E43" s="132"/>
      <c r="F43" s="132"/>
      <c r="G43" s="191"/>
      <c r="H43" s="191"/>
      <c r="I43" s="132"/>
      <c r="J43" s="132"/>
    </row>
    <row r="44" spans="1:10" ht="12.75">
      <c r="A44" s="176"/>
      <c r="B44" s="176"/>
      <c r="C44" s="176"/>
      <c r="D44" s="44"/>
      <c r="E44" s="132"/>
      <c r="F44" s="132"/>
      <c r="G44" s="191"/>
      <c r="H44" s="191"/>
      <c r="I44" s="132"/>
      <c r="J44" s="132"/>
    </row>
    <row r="45" spans="1:10" ht="12.75">
      <c r="A45" s="172"/>
      <c r="B45" s="172"/>
      <c r="C45" s="172"/>
      <c r="D45" s="132"/>
      <c r="E45" s="132"/>
      <c r="F45" s="132"/>
      <c r="G45" s="191"/>
      <c r="H45" s="191"/>
      <c r="I45" s="132"/>
      <c r="J45" s="132"/>
    </row>
    <row r="46" spans="1:10" ht="12.75">
      <c r="A46" s="176"/>
      <c r="B46" s="176"/>
      <c r="C46" s="176"/>
      <c r="D46" s="44"/>
      <c r="E46" s="132"/>
      <c r="F46" s="132"/>
      <c r="G46" s="191"/>
      <c r="H46" s="191"/>
      <c r="I46" s="132"/>
      <c r="J46" s="132"/>
    </row>
    <row r="47" spans="1:10" ht="12.75">
      <c r="A47" s="172"/>
      <c r="B47" s="172"/>
      <c r="C47" s="172"/>
      <c r="D47" s="132"/>
      <c r="E47" s="44"/>
      <c r="F47" s="132"/>
      <c r="G47" s="132"/>
      <c r="H47" s="132"/>
      <c r="I47" s="132"/>
      <c r="J47" s="132"/>
    </row>
    <row r="48" spans="1:10" ht="12.75">
      <c r="A48" s="176"/>
      <c r="B48" s="176"/>
      <c r="C48" s="176"/>
      <c r="D48" s="44"/>
      <c r="E48" s="132"/>
      <c r="F48" s="132"/>
      <c r="G48" s="132"/>
      <c r="H48" s="132"/>
      <c r="I48" s="132"/>
      <c r="J48" s="132"/>
    </row>
    <row r="49" spans="1:10" ht="13.5" thickBot="1">
      <c r="A49" s="172"/>
      <c r="B49" s="172"/>
      <c r="C49" s="172"/>
      <c r="D49" s="132"/>
      <c r="E49" s="44"/>
      <c r="F49" s="192" t="str">
        <f>Generator!C12</f>
        <v>Wolle</v>
      </c>
      <c r="G49" s="193" t="str">
        <f>Generator!E12</f>
        <v>Kette</v>
      </c>
      <c r="H49" s="251" t="str">
        <f>Generator!C15</f>
        <v>Werkzeugkoffer</v>
      </c>
      <c r="I49" s="250"/>
      <c r="J49" s="132"/>
    </row>
    <row r="50" spans="1:17" ht="12.75">
      <c r="A50" s="176"/>
      <c r="B50" s="176"/>
      <c r="C50" s="176"/>
      <c r="D50" s="44"/>
      <c r="E50" s="132"/>
      <c r="F50" s="249" t="s">
        <v>141</v>
      </c>
      <c r="G50" s="249"/>
      <c r="H50" s="252" t="s">
        <v>36</v>
      </c>
      <c r="I50" s="249"/>
      <c r="J50" s="132"/>
      <c r="Q50" s="160"/>
    </row>
    <row r="51" spans="1:17" ht="12.75">
      <c r="A51" s="172"/>
      <c r="B51" s="172"/>
      <c r="C51" s="172"/>
      <c r="D51" s="132"/>
      <c r="E51" s="132"/>
      <c r="F51" s="191"/>
      <c r="G51" s="191"/>
      <c r="H51" s="191"/>
      <c r="I51" s="191"/>
      <c r="J51" s="132"/>
      <c r="Q51" s="160"/>
    </row>
    <row r="52" spans="1:17" ht="12.75">
      <c r="A52" s="176"/>
      <c r="B52" s="176"/>
      <c r="C52" s="176"/>
      <c r="D52" s="44"/>
      <c r="E52" s="132"/>
      <c r="F52" s="191"/>
      <c r="G52" s="191"/>
      <c r="H52" s="191"/>
      <c r="I52" s="191"/>
      <c r="J52" s="132"/>
      <c r="Q52" s="160"/>
    </row>
    <row r="53" spans="1:17" ht="12.75">
      <c r="A53" s="172"/>
      <c r="B53" s="172"/>
      <c r="C53" s="172"/>
      <c r="D53" s="132"/>
      <c r="E53" s="44"/>
      <c r="F53" s="132"/>
      <c r="G53" s="132"/>
      <c r="H53" s="132"/>
      <c r="I53" s="132"/>
      <c r="J53" s="132"/>
      <c r="Q53" s="160"/>
    </row>
    <row r="54" spans="1:17" ht="12.75">
      <c r="A54" s="176"/>
      <c r="B54" s="176"/>
      <c r="C54" s="176"/>
      <c r="D54" s="44"/>
      <c r="E54" s="132"/>
      <c r="F54" s="132"/>
      <c r="G54" s="132"/>
      <c r="H54" s="132"/>
      <c r="I54" s="132"/>
      <c r="J54" s="132"/>
      <c r="Q54" s="160"/>
    </row>
    <row r="55" spans="1:17" ht="12.75">
      <c r="A55" s="172"/>
      <c r="B55" s="172"/>
      <c r="C55" s="172"/>
      <c r="D55" s="132"/>
      <c r="E55" s="44"/>
      <c r="F55" s="132"/>
      <c r="G55" s="132"/>
      <c r="H55" s="132"/>
      <c r="I55" s="132"/>
      <c r="J55" s="132"/>
      <c r="Q55" s="160"/>
    </row>
    <row r="56" spans="1:17" ht="13.5" thickBot="1">
      <c r="A56" s="176"/>
      <c r="B56" s="176"/>
      <c r="C56" s="176"/>
      <c r="D56" s="44"/>
      <c r="E56" s="132"/>
      <c r="F56" s="272"/>
      <c r="G56" s="272"/>
      <c r="H56" s="273"/>
      <c r="I56" s="272"/>
      <c r="J56" s="132"/>
      <c r="Q56" s="160"/>
    </row>
    <row r="57" spans="1:17" ht="12.75">
      <c r="A57" s="172"/>
      <c r="B57" s="172"/>
      <c r="C57" s="172"/>
      <c r="D57" s="132"/>
      <c r="E57" s="44"/>
      <c r="F57" s="269" t="s">
        <v>284</v>
      </c>
      <c r="G57" s="270"/>
      <c r="H57" s="267" t="s">
        <v>285</v>
      </c>
      <c r="I57" s="268"/>
      <c r="J57" s="132"/>
      <c r="Q57" s="160"/>
    </row>
    <row r="58" spans="1:17" ht="12.75">
      <c r="A58" s="176"/>
      <c r="B58" s="176"/>
      <c r="C58" s="176"/>
      <c r="D58" s="44"/>
      <c r="E58" s="44"/>
      <c r="F58" s="44"/>
      <c r="G58" s="44"/>
      <c r="H58" s="44"/>
      <c r="I58" s="44"/>
      <c r="J58" s="132"/>
      <c r="Q58" s="160"/>
    </row>
    <row r="59" spans="1:10" ht="12.75">
      <c r="A59" s="132"/>
      <c r="B59" s="132"/>
      <c r="C59" s="132"/>
      <c r="D59" s="132"/>
      <c r="E59" s="44"/>
      <c r="F59" s="44"/>
      <c r="G59" s="44"/>
      <c r="H59" s="44"/>
      <c r="I59" s="44"/>
      <c r="J59" s="132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4" ht="12.75">
      <c r="A63" s="3"/>
      <c r="B63" s="3"/>
      <c r="C63" s="3"/>
      <c r="D63" s="3"/>
    </row>
  </sheetData>
  <sheetProtection/>
  <mergeCells count="21">
    <mergeCell ref="H57:I57"/>
    <mergeCell ref="F57:G57"/>
    <mergeCell ref="F26:I26"/>
    <mergeCell ref="F56:G56"/>
    <mergeCell ref="H56:I56"/>
    <mergeCell ref="A1:J1"/>
    <mergeCell ref="A3:C3"/>
    <mergeCell ref="F3:I3"/>
    <mergeCell ref="F24:I24"/>
    <mergeCell ref="C7:F7"/>
    <mergeCell ref="G8:H8"/>
    <mergeCell ref="A17:C17"/>
    <mergeCell ref="A18:C29"/>
    <mergeCell ref="G14:H14"/>
    <mergeCell ref="G20:H20"/>
    <mergeCell ref="A39:C39"/>
    <mergeCell ref="F50:G50"/>
    <mergeCell ref="G41:H41"/>
    <mergeCell ref="H49:I49"/>
    <mergeCell ref="H50:I50"/>
    <mergeCell ref="G42:H42"/>
  </mergeCells>
  <conditionalFormatting sqref="D6">
    <cfRule type="cellIs" priority="2" dxfId="0" operator="equal" stopIfTrue="1">
      <formula>"Unbekannt."</formula>
    </cfRule>
    <cfRule type="cellIs" priority="4" dxfId="0" operator="equal" stopIfTrue="1">
      <formula>"Wunschtag."</formula>
    </cfRule>
  </conditionalFormatting>
  <conditionalFormatting sqref="E6">
    <cfRule type="cellIs" priority="1" dxfId="0" operator="equal" stopIfTrue="1">
      <formula>"Unbekannt."</formula>
    </cfRule>
    <cfRule type="cellIs" priority="3" dxfId="0" operator="equal" stopIfTrue="1">
      <formula>"Wunschmonat."</formula>
    </cfRule>
  </conditionalFormatting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="70" zoomScaleNormal="70" zoomScalePageLayoutView="0" workbookViewId="0" topLeftCell="A1">
      <selection activeCell="M41" sqref="M41"/>
    </sheetView>
  </sheetViews>
  <sheetFormatPr defaultColWidth="11.421875" defaultRowHeight="12.75"/>
  <cols>
    <col min="10" max="10" width="11.57421875" style="0" bestFit="1" customWidth="1"/>
    <col min="11" max="11" width="8.8515625" style="0" bestFit="1" customWidth="1"/>
    <col min="12" max="12" width="11.57421875" style="0" bestFit="1" customWidth="1"/>
    <col min="13" max="13" width="21.57421875" style="0" customWidth="1"/>
    <col min="14" max="14" width="12.7109375" style="0" bestFit="1" customWidth="1"/>
    <col min="15" max="15" width="0" style="0" hidden="1" customWidth="1"/>
  </cols>
  <sheetData>
    <row r="1" spans="1:9" ht="12.75">
      <c r="A1" s="283" t="str">
        <f>IF(J29=1,M29,IF(J30=1,M30,IF(J31=1,M31,IF(J32=1,M32,""))))</f>
        <v>Amphitheater</v>
      </c>
      <c r="B1" s="289"/>
      <c r="C1" s="283">
        <f>IF(J29=2,M29,IF(J30=2,M30,IF(J31=2,M31,IF(J32=2,M32,""))))</f>
      </c>
      <c r="D1" s="284"/>
      <c r="E1" s="1"/>
      <c r="F1" s="283">
        <f>IF(J29=3,M29,IF(J30=3,M30,IF(J31=3,M31,IF(J32=3,M32,""))))</f>
      </c>
      <c r="G1" s="289"/>
      <c r="H1" s="283" t="str">
        <f>IF(J29=4,M29,IF(J30=4,M30,IF(J31=4,M31,IF(J32=4,M32,""))))</f>
        <v>Leseecke</v>
      </c>
      <c r="I1" s="289"/>
    </row>
    <row r="2" spans="1:9" ht="12.75">
      <c r="A2" s="290"/>
      <c r="B2" s="291"/>
      <c r="C2" s="285"/>
      <c r="D2" s="286"/>
      <c r="E2" s="1"/>
      <c r="F2" s="290"/>
      <c r="G2" s="291"/>
      <c r="H2" s="290"/>
      <c r="I2" s="291"/>
    </row>
    <row r="3" spans="1:9" ht="12.75">
      <c r="A3" s="290"/>
      <c r="B3" s="291"/>
      <c r="C3" s="285"/>
      <c r="D3" s="286"/>
      <c r="E3" s="1"/>
      <c r="F3" s="290"/>
      <c r="G3" s="291"/>
      <c r="H3" s="290"/>
      <c r="I3" s="291"/>
    </row>
    <row r="4" spans="1:9" ht="13.5" thickBot="1">
      <c r="A4" s="292"/>
      <c r="B4" s="293"/>
      <c r="C4" s="287"/>
      <c r="D4" s="288"/>
      <c r="E4" s="1"/>
      <c r="F4" s="292"/>
      <c r="G4" s="293"/>
      <c r="H4" s="292"/>
      <c r="I4" s="293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8"/>
      <c r="B6" s="9"/>
      <c r="C6" s="9"/>
      <c r="D6" s="9"/>
      <c r="E6" s="17"/>
      <c r="F6" s="9"/>
      <c r="G6" s="9"/>
      <c r="H6" s="9"/>
      <c r="I6" s="10"/>
    </row>
    <row r="7" spans="1:9" ht="12.75">
      <c r="A7" s="8"/>
      <c r="B7" s="9"/>
      <c r="C7" s="9"/>
      <c r="D7" s="9"/>
      <c r="E7" s="17"/>
      <c r="F7" s="9"/>
      <c r="G7" s="9"/>
      <c r="H7" s="9"/>
      <c r="I7" s="10"/>
    </row>
    <row r="8" spans="1:9" ht="12.75">
      <c r="A8" s="8"/>
      <c r="B8" s="9"/>
      <c r="C8" s="9"/>
      <c r="D8" s="9"/>
      <c r="E8" s="17"/>
      <c r="F8" s="9"/>
      <c r="G8" s="9"/>
      <c r="H8" s="9"/>
      <c r="I8" s="10"/>
    </row>
    <row r="9" spans="1:11" ht="12.75">
      <c r="A9" s="8"/>
      <c r="B9" s="9"/>
      <c r="C9" s="9"/>
      <c r="D9" s="9"/>
      <c r="E9" s="17"/>
      <c r="F9" s="9"/>
      <c r="G9" s="9"/>
      <c r="H9" s="9"/>
      <c r="I9" s="10"/>
      <c r="J9" s="208" t="s">
        <v>308</v>
      </c>
      <c r="K9" s="208"/>
    </row>
    <row r="10" spans="1:11" ht="12.75">
      <c r="A10" s="8"/>
      <c r="B10" s="9"/>
      <c r="C10" s="9"/>
      <c r="D10" s="9"/>
      <c r="E10" s="17"/>
      <c r="F10" s="9"/>
      <c r="G10" s="9"/>
      <c r="H10" s="9"/>
      <c r="I10" s="10"/>
      <c r="J10" s="25" t="s">
        <v>307</v>
      </c>
      <c r="K10" s="25">
        <v>1</v>
      </c>
    </row>
    <row r="11" spans="1:9" ht="13.5" thickBot="1">
      <c r="A11" s="8"/>
      <c r="B11" s="9"/>
      <c r="C11" s="9"/>
      <c r="D11" s="9"/>
      <c r="E11" s="17"/>
      <c r="F11" s="9"/>
      <c r="G11" s="9"/>
      <c r="H11" s="9"/>
      <c r="I11" s="10"/>
    </row>
    <row r="12" spans="1:9" ht="12.75">
      <c r="A12" s="88" t="str">
        <f>IF(J37=1,M37,IF(J38=1,M38,IF(J39=1,M39,IF(J40=1,M40,IF(J41=1,M41,IF(J42=1,M42,""))))))</f>
        <v>Benno</v>
      </c>
      <c r="B12" s="88"/>
      <c r="C12" s="88"/>
      <c r="D12" s="88"/>
      <c r="E12" s="17"/>
      <c r="F12" s="88"/>
      <c r="G12" s="88"/>
      <c r="H12" s="88"/>
      <c r="I12" s="88"/>
    </row>
    <row r="13" spans="1:9" ht="13.5" thickBot="1">
      <c r="A13" s="89">
        <f>IF(K37=1,M37,IF(K38=1,M38,IF(K39=1,M39,IF(K40=1,M40,IF(K41=1,M41,IF(K42=1,M42,""))))))</f>
      </c>
      <c r="B13" s="89"/>
      <c r="C13" s="89"/>
      <c r="D13" s="89"/>
      <c r="E13" s="17"/>
      <c r="F13" s="89"/>
      <c r="G13" s="89"/>
      <c r="H13" s="89"/>
      <c r="I13" s="89"/>
    </row>
    <row r="14" spans="1:9" ht="13.5" thickBot="1">
      <c r="A14" s="18"/>
      <c r="B14" s="17"/>
      <c r="C14" s="17"/>
      <c r="D14" s="17"/>
      <c r="E14" s="17"/>
      <c r="F14" s="17"/>
      <c r="G14" s="17"/>
      <c r="H14" s="17"/>
      <c r="I14" s="19"/>
    </row>
    <row r="15" spans="1:9" ht="12.75">
      <c r="A15" s="88"/>
      <c r="B15" s="88"/>
      <c r="C15" s="88"/>
      <c r="D15" s="88"/>
      <c r="E15" s="17"/>
      <c r="F15" s="88"/>
      <c r="G15" s="88"/>
      <c r="H15" s="88"/>
      <c r="I15" s="88"/>
    </row>
    <row r="16" spans="1:9" ht="13.5" thickBot="1">
      <c r="A16" s="89"/>
      <c r="B16" s="89"/>
      <c r="C16" s="89"/>
      <c r="D16" s="89"/>
      <c r="E16" s="17"/>
      <c r="F16" s="89"/>
      <c r="G16" s="89"/>
      <c r="H16" s="89"/>
      <c r="I16" s="89"/>
    </row>
    <row r="17" spans="1:14" ht="12.75">
      <c r="A17" s="8"/>
      <c r="B17" s="9"/>
      <c r="C17" s="9"/>
      <c r="D17" s="9"/>
      <c r="E17" s="17"/>
      <c r="F17" s="9"/>
      <c r="G17" s="9"/>
      <c r="H17" s="9"/>
      <c r="I17" s="10"/>
      <c r="J17" s="24" t="s">
        <v>309</v>
      </c>
      <c r="K17" s="24"/>
      <c r="L17" s="208" t="s">
        <v>11</v>
      </c>
      <c r="M17" s="208"/>
      <c r="N17" s="25" t="s">
        <v>120</v>
      </c>
    </row>
    <row r="18" spans="1:12" ht="12.75">
      <c r="A18" s="8"/>
      <c r="B18" s="9"/>
      <c r="C18" s="9"/>
      <c r="D18" s="9"/>
      <c r="E18" s="17"/>
      <c r="F18" s="9"/>
      <c r="G18" s="9"/>
      <c r="H18" s="9"/>
      <c r="I18" s="10"/>
      <c r="J18" s="80" t="s">
        <v>310</v>
      </c>
      <c r="K18" s="80"/>
      <c r="L18" s="80" t="s">
        <v>310</v>
      </c>
    </row>
    <row r="19" spans="1:15" ht="13.5" thickBot="1">
      <c r="A19" s="8"/>
      <c r="B19" s="9"/>
      <c r="C19" s="9"/>
      <c r="D19" s="9"/>
      <c r="E19" s="17"/>
      <c r="F19" s="9"/>
      <c r="G19" s="9"/>
      <c r="H19" s="9"/>
      <c r="I19" s="10"/>
      <c r="J19" s="57">
        <f aca="true" ca="1" t="shared" si="0" ref="J19:J24">INT(RAND()*12)+1</f>
        <v>6</v>
      </c>
      <c r="K19" s="57"/>
      <c r="L19" s="57">
        <f aca="true" ca="1" t="shared" si="1" ref="L19:L24">INT(RAND()*10)+1</f>
        <v>1</v>
      </c>
      <c r="M19" t="str">
        <f>IF(L19=Brainstorming!$M$75,Brainstorming!$N$75,IF(L19=Brainstorming!$M$76,Brainstorming!$N$76,IF(L19=Brainstorming!$M$77,Brainstorming!$N$77,IF(L19=Brainstorming!$M$78,Brainstorming!$N$78,IF(L19=Brainstorming!$M$79,Brainstorming!$N$79,IF(L19=Brainstorming!$M$80,Brainstorming!$N$80,IF(L19=Brainstorming!$M$81,Brainstorming!$N$81,IF(L19=Brainstorming!$M$82,Brainstorming!$N$82,+O19))))))))</f>
        <v>Alchemieraum</v>
      </c>
      <c r="O19">
        <f>IF(L19=Brainstorming!$M$83,Brainstorming!$N$83,IF(L19=Brainstorming!$M$84,Brainstorming!$N$84,""))</f>
      </c>
    </row>
    <row r="20" spans="1:15" ht="12.75">
      <c r="A20" s="280">
        <f>IF(J19=1,M19,IF(J20=1,M20,IF(J21=1,M21,IF(J22=1,M22,IF(J23=1,M23,IF(J24=1,M24,""))))))</f>
      </c>
      <c r="B20" s="280">
        <f>IF(J19=2,M19,IF(J20=2,M20,IF(J21=2,M21,IF(J22=2,M22,IF(J23=2,M23,IF(J24=2,M24,""))))))</f>
      </c>
      <c r="C20" s="280" t="str">
        <f>IF(J19=3,M19,IF(J20=3,M20,IF(J21=3,M21,IF(J22=3,M22,IF(J23=3,M23,IF(J24=3,M24,""))))))</f>
        <v>Alchemieraum</v>
      </c>
      <c r="D20" s="237" t="s">
        <v>180</v>
      </c>
      <c r="E20" s="23"/>
      <c r="F20" s="243" t="s">
        <v>181</v>
      </c>
      <c r="G20" s="280" t="str">
        <f>IF(J19=4,M19,IF(J20=4,M20,IF(J21=4,M21,IF(J22=4,M22,IF(J23=4,M23,IF(J24=4,M24,""))))))</f>
        <v>Sprachen</v>
      </c>
      <c r="H20" s="280">
        <f>IF(J19=5,M19,IF(J20=5,M20,IF(J21=5,M21,IF(J22=5,M22,IF(J23=5,M23,IF(J24=5,M24,""))))))</f>
      </c>
      <c r="I20" s="280" t="str">
        <f>IF(J19=6,M19,IF(J20=6,M20,IF(J21=6,M21,IF(J22=6,M22,IF(J23=6,M23,IF(J24=6,M24,""))))))</f>
        <v>Alchemieraum</v>
      </c>
      <c r="J20" s="57">
        <f ca="1" t="shared" si="0"/>
        <v>6</v>
      </c>
      <c r="K20" s="57"/>
      <c r="L20" s="57">
        <f ca="1" t="shared" si="1"/>
        <v>5</v>
      </c>
      <c r="M20" t="str">
        <f>IF(L20=Brainstorming!$M$75,Brainstorming!$N$75,IF(L20=Brainstorming!$M$76,Brainstorming!$N$76,IF(L20=Brainstorming!$M$77,Brainstorming!$N$77,IF(L20=Brainstorming!$M$78,Brainstorming!$N$78,IF(L20=Brainstorming!$M$79,Brainstorming!$N$79,IF(L20=Brainstorming!$M$80,Brainstorming!$N$80,IF(L20=Brainstorming!$M$81,Brainstorming!$N$81,IF(L20=Brainstorming!$M$82,Brainstorming!$N$82,+O20))))))))</f>
        <v>Sprachen</v>
      </c>
      <c r="O20">
        <f>IF(L20=Brainstorming!$M$83,Brainstorming!$N$83,IF(L20=Brainstorming!$M$84,Brainstorming!$N$84,""))</f>
      </c>
    </row>
    <row r="21" spans="1:15" ht="12.75">
      <c r="A21" s="281"/>
      <c r="B21" s="281"/>
      <c r="C21" s="281"/>
      <c r="D21" s="238"/>
      <c r="E21" s="23"/>
      <c r="F21" s="244"/>
      <c r="G21" s="281"/>
      <c r="H21" s="281"/>
      <c r="I21" s="281"/>
      <c r="J21" s="57">
        <f ca="1" t="shared" si="0"/>
        <v>10</v>
      </c>
      <c r="K21" s="57"/>
      <c r="L21" s="57">
        <f ca="1" t="shared" si="1"/>
        <v>2</v>
      </c>
      <c r="M21" t="str">
        <f>IF(L21=Brainstorming!$M$75,Brainstorming!$N$75,IF(L21=Brainstorming!$M$76,Brainstorming!$N$76,IF(L21=Brainstorming!$M$77,Brainstorming!$N$77,IF(L21=Brainstorming!$M$78,Brainstorming!$N$78,IF(L21=Brainstorming!$M$79,Brainstorming!$N$79,IF(L21=Brainstorming!$M$80,Brainstorming!$N$80,IF(L21=Brainstorming!$M$81,Brainstorming!$N$81,IF(L21=Brainstorming!$M$82,Brainstorming!$N$82,+O21))))))))</f>
        <v>Gartenkunde</v>
      </c>
      <c r="O21">
        <f>IF(L21=Brainstorming!$M$83,Brainstorming!$N$83,IF(L21=Brainstorming!$M$84,Brainstorming!$N$84,""))</f>
      </c>
    </row>
    <row r="22" spans="1:15" ht="12.75">
      <c r="A22" s="281"/>
      <c r="B22" s="281"/>
      <c r="C22" s="281"/>
      <c r="D22" s="238"/>
      <c r="E22" s="23"/>
      <c r="F22" s="244"/>
      <c r="G22" s="281"/>
      <c r="H22" s="281"/>
      <c r="I22" s="281"/>
      <c r="J22" s="57">
        <f ca="1" t="shared" si="0"/>
        <v>3</v>
      </c>
      <c r="K22" s="57"/>
      <c r="L22" s="57">
        <f ca="1" t="shared" si="1"/>
        <v>1</v>
      </c>
      <c r="M22" t="str">
        <f>IF(L22=Brainstorming!$M$75,Brainstorming!$N$75,IF(L22=Brainstorming!$M$76,Brainstorming!$N$76,IF(L22=Brainstorming!$M$77,Brainstorming!$N$77,IF(L22=Brainstorming!$M$78,Brainstorming!$N$78,IF(L22=Brainstorming!$M$79,Brainstorming!$N$79,IF(L22=Brainstorming!$M$80,Brainstorming!$N$80,IF(L22=Brainstorming!$M$81,Brainstorming!$N$81,IF(L22=Brainstorming!$M$82,Brainstorming!$N$82,+O22))))))))</f>
        <v>Alchemieraum</v>
      </c>
      <c r="O22">
        <f>IF(L22=Brainstorming!$M$83,Brainstorming!$N$83,IF(L22=Brainstorming!$M$84,Brainstorming!$N$84,""))</f>
      </c>
    </row>
    <row r="23" spans="1:15" ht="12.75">
      <c r="A23" s="281"/>
      <c r="B23" s="281"/>
      <c r="C23" s="281"/>
      <c r="D23" s="238"/>
      <c r="E23" s="23"/>
      <c r="F23" s="244"/>
      <c r="G23" s="281"/>
      <c r="H23" s="281"/>
      <c r="I23" s="281"/>
      <c r="J23" s="57">
        <f ca="1" t="shared" si="0"/>
        <v>4</v>
      </c>
      <c r="K23" s="57"/>
      <c r="L23" s="57">
        <f ca="1" t="shared" si="1"/>
        <v>5</v>
      </c>
      <c r="M23" t="str">
        <f>IF(L23=Brainstorming!$M$75,Brainstorming!$N$75,IF(L23=Brainstorming!$M$76,Brainstorming!$N$76,IF(L23=Brainstorming!$M$77,Brainstorming!$N$77,IF(L23=Brainstorming!$M$78,Brainstorming!$N$78,IF(L23=Brainstorming!$M$79,Brainstorming!$N$79,IF(L23=Brainstorming!$M$80,Brainstorming!$N$80,IF(L23=Brainstorming!$M$81,Brainstorming!$N$81,IF(L23=Brainstorming!$M$82,Brainstorming!$N$82,+O23))))))))</f>
        <v>Sprachen</v>
      </c>
      <c r="O23">
        <f>IF(L23=Brainstorming!$M$83,Brainstorming!$N$83,IF(L23=Brainstorming!$M$84,Brainstorming!$N$84,""))</f>
      </c>
    </row>
    <row r="24" spans="1:15" ht="13.5" thickBot="1">
      <c r="A24" s="282"/>
      <c r="B24" s="282"/>
      <c r="C24" s="282"/>
      <c r="D24" s="239"/>
      <c r="E24" s="23"/>
      <c r="F24" s="245"/>
      <c r="G24" s="282"/>
      <c r="H24" s="282"/>
      <c r="I24" s="282"/>
      <c r="J24" s="57">
        <f ca="1" t="shared" si="0"/>
        <v>3</v>
      </c>
      <c r="K24" s="57"/>
      <c r="L24" s="57">
        <f ca="1" t="shared" si="1"/>
        <v>8</v>
      </c>
      <c r="M24" t="str">
        <f>IF(L24=Brainstorming!$M$75,Brainstorming!$N$75,IF(L24=Brainstorming!$M$76,Brainstorming!$N$76,IF(L24=Brainstorming!$M$77,Brainstorming!$N$77,IF(L24=Brainstorming!$M$78,Brainstorming!$N$78,IF(L24=Brainstorming!$M$79,Brainstorming!$N$79,IF(L24=Brainstorming!$M$80,Brainstorming!$N$80,IF(L24=Brainstorming!$M$81,Brainstorming!$N$81,IF(L24=Brainstorming!$M$82,Brainstorming!$N$82,+O24))))))))</f>
        <v>Magie in der Heutigen Zeit</v>
      </c>
      <c r="O24">
        <f>IF(L24=Brainstorming!$M$83,Brainstorming!$N$83,IF(L24=Brainstorming!$M$84,Brainstorming!$N$84,""))</f>
      </c>
    </row>
    <row r="25" spans="1:9" ht="13.5" thickBot="1">
      <c r="A25" s="22"/>
      <c r="B25" s="20"/>
      <c r="C25" s="20"/>
      <c r="D25" s="277">
        <f>K10</f>
        <v>1</v>
      </c>
      <c r="E25" s="278"/>
      <c r="F25" s="277"/>
      <c r="G25" s="20"/>
      <c r="H25" s="20"/>
      <c r="I25" s="21"/>
    </row>
    <row r="26" spans="1:9" ht="12.75">
      <c r="A26" s="280">
        <f>IF(J19=7,M19,IF(J20=7,M20,IF(J21=7,M21,IF(J22=7,M22,IF(J23=7,M23,IF(J24=7,M24,""))))))</f>
      </c>
      <c r="B26" s="280">
        <f>IF(J19=8,M19,IF(J20=8,M20,IF(J21=8,M21,IF(J22=8,M22,IF(J23=8,M23,IF(J24=9,M24,""))))))</f>
      </c>
      <c r="C26" s="280" t="str">
        <f>IF(J19=10,M19,IF(J20=10,M20,IF(J21=10,M21,IF(J22=10,M22,IF(J23=10,M23,IF(J24=10,M24,""))))))</f>
        <v>Gartenkunde</v>
      </c>
      <c r="D26" s="278"/>
      <c r="E26" s="278"/>
      <c r="F26" s="278"/>
      <c r="G26" s="280">
        <f>IF(J19=11,M19,IF(J20=11,M20,IF(J21=11,M21,IF(J22=11,M22,IF(J23=11,M23,IF(J24=11,M24,""))))))</f>
      </c>
      <c r="H26" s="280">
        <f>IF(J19=12,M19,IF(J20=12,M20,IF(J21=12,M21,IF(J22=12,M22,IF(J23=12,M23,IF(J24=12,M24,""))))))</f>
      </c>
      <c r="I26" s="280">
        <f>IF(J19=9,M19,IF(J20=9,M20,IF(J21=9,M21,IF(J22=9,M22,IF(J23=9,M23,IF(J24=9,M24,""))))))</f>
      </c>
    </row>
    <row r="27" spans="1:14" ht="12.75">
      <c r="A27" s="281"/>
      <c r="B27" s="281"/>
      <c r="C27" s="281"/>
      <c r="D27" s="278"/>
      <c r="E27" s="278"/>
      <c r="F27" s="278"/>
      <c r="G27" s="281"/>
      <c r="H27" s="281"/>
      <c r="I27" s="281"/>
      <c r="J27" s="24" t="s">
        <v>309</v>
      </c>
      <c r="L27" s="225" t="s">
        <v>38</v>
      </c>
      <c r="M27" s="225"/>
      <c r="N27" s="24" t="s">
        <v>119</v>
      </c>
    </row>
    <row r="28" spans="1:12" ht="12.75">
      <c r="A28" s="281"/>
      <c r="B28" s="281"/>
      <c r="C28" s="281"/>
      <c r="D28" s="278"/>
      <c r="E28" s="278"/>
      <c r="F28" s="278"/>
      <c r="G28" s="281"/>
      <c r="H28" s="281"/>
      <c r="I28" s="281"/>
      <c r="J28" s="80" t="s">
        <v>310</v>
      </c>
      <c r="K28" s="57"/>
      <c r="L28" s="80" t="s">
        <v>310</v>
      </c>
    </row>
    <row r="29" spans="1:15" ht="12.75">
      <c r="A29" s="281"/>
      <c r="B29" s="281"/>
      <c r="C29" s="281"/>
      <c r="D29" s="278"/>
      <c r="E29" s="278"/>
      <c r="F29" s="278"/>
      <c r="G29" s="281"/>
      <c r="H29" s="281"/>
      <c r="I29" s="281"/>
      <c r="J29" s="57">
        <f ca="1">INT(RAND()*4)+1</f>
        <v>4</v>
      </c>
      <c r="K29" s="57"/>
      <c r="L29" s="57">
        <f ca="1">INT(RAND()*10)+1</f>
        <v>7</v>
      </c>
      <c r="M29" t="str">
        <f>IF(L29=Brainstorming!$M$63,Brainstorming!$N$63,IF(L29=Brainstorming!$M$64,Brainstorming!$N$64,IF(L29=Brainstorming!$M$65,Brainstorming!$N$65,IF(L29=Brainstorming!$M$66,Brainstorming!$N$66,IF(L29=Brainstorming!$M$67,Brainstorming!$N$67,IF(L29=Brainstorming!$M$68,Brainstorming!$N$68,IF(L29=Brainstorming!$M$69,Brainstorming!$N$69,IF(L29=Brainstorming!$M$70,Brainstorming!$N$70,+O29))))))))</f>
        <v>Leseecke</v>
      </c>
      <c r="O29">
        <f>IF(L29=Brainstorming!$M$71,Brainstorming!$N$71,IF(L29=Brainstorming!$M$72,Brainstorming!$N$72,""))</f>
      </c>
    </row>
    <row r="30" spans="1:15" ht="13.5" thickBot="1">
      <c r="A30" s="282"/>
      <c r="B30" s="282"/>
      <c r="C30" s="282"/>
      <c r="D30" s="279"/>
      <c r="E30" s="279"/>
      <c r="F30" s="279"/>
      <c r="G30" s="282"/>
      <c r="H30" s="282"/>
      <c r="I30" s="282"/>
      <c r="J30" s="57">
        <f ca="1">INT(RAND()*4)+1</f>
        <v>1</v>
      </c>
      <c r="K30" s="57"/>
      <c r="L30" s="57">
        <f ca="1">INT(RAND()*10)+1</f>
        <v>5</v>
      </c>
      <c r="M30" t="str">
        <f>IF(L30=Brainstorming!$M$63,Brainstorming!$N$63,IF(L30=Brainstorming!$M$64,Brainstorming!$N$64,IF(L30=Brainstorming!$M$65,Brainstorming!$N$65,IF(L30=Brainstorming!$M$66,Brainstorming!$N$66,IF(L30=Brainstorming!$M$67,Brainstorming!$N$67,IF(L30=Brainstorming!$M$68,Brainstorming!$N$68,IF(L30=Brainstorming!$M$69,Brainstorming!$N$69,IF(L30=Brainstorming!$M$70,Brainstorming!$N$70,+O30))))))))</f>
        <v>Amphitheater</v>
      </c>
      <c r="O30">
        <f>IF(L30=Brainstorming!$M$71,Brainstorming!$N$71,IF(L30=Brainstorming!$M$72,Brainstorming!$N$72,""))</f>
      </c>
    </row>
    <row r="31" spans="1:15" ht="12.75">
      <c r="A31" s="8"/>
      <c r="B31" s="9"/>
      <c r="C31" s="16"/>
      <c r="D31" s="14"/>
      <c r="E31" s="14"/>
      <c r="F31" s="14"/>
      <c r="G31" s="16"/>
      <c r="H31" s="9"/>
      <c r="I31" s="10"/>
      <c r="J31" s="57">
        <f ca="1">INT(RAND()*4)+1</f>
        <v>4</v>
      </c>
      <c r="K31" s="57"/>
      <c r="L31" s="57">
        <f ca="1">INT(RAND()*10)+1</f>
        <v>5</v>
      </c>
      <c r="M31" t="str">
        <f>IF(L31=Brainstorming!$M$63,Brainstorming!$N$63,IF(L31=Brainstorming!$M$64,Brainstorming!$N$64,IF(L31=Brainstorming!$M$65,Brainstorming!$N$65,IF(L31=Brainstorming!$M$66,Brainstorming!$N$66,IF(L31=Brainstorming!$M$67,Brainstorming!$N$67,IF(L31=Brainstorming!$M$68,Brainstorming!$N$68,IF(L31=Brainstorming!$M$69,Brainstorming!$N$69,IF(L31=Brainstorming!$M$70,Brainstorming!$N$70,+O31))))))))</f>
        <v>Amphitheater</v>
      </c>
      <c r="O31">
        <f>IF(L31=Brainstorming!$M$71,Brainstorming!$N$71,IF(L31=Brainstorming!$M$72,Brainstorming!$N$72,""))</f>
      </c>
    </row>
    <row r="32" spans="1:15" ht="13.5" thickBot="1">
      <c r="A32" s="8"/>
      <c r="B32" s="9"/>
      <c r="C32" s="9"/>
      <c r="D32" s="14"/>
      <c r="E32" s="14"/>
      <c r="F32" s="14"/>
      <c r="G32" s="9"/>
      <c r="H32" s="9"/>
      <c r="I32" s="10"/>
      <c r="J32" s="57">
        <f ca="1">INT(RAND()*4)+1</f>
        <v>1</v>
      </c>
      <c r="K32" s="57"/>
      <c r="L32" s="57">
        <f ca="1">INT(RAND()*10)+1</f>
        <v>7</v>
      </c>
      <c r="M32" t="str">
        <f>IF(L32=Brainstorming!$M$63,Brainstorming!$N$63,IF(L32=Brainstorming!$M$64,Brainstorming!$N$64,IF(L32=Brainstorming!$M$65,Brainstorming!$N$65,IF(L32=Brainstorming!$M$66,Brainstorming!$N$66,IF(L32=Brainstorming!$M$67,Brainstorming!$N$67,IF(L32=Brainstorming!$M$68,Brainstorming!$N$68,IF(L32=Brainstorming!$M$69,Brainstorming!$N$69,IF(L32=Brainstorming!$M$70,Brainstorming!$N$70,+O32))))))))</f>
        <v>Leseecke</v>
      </c>
      <c r="O32">
        <f>IF(L32=Brainstorming!$M$71,Brainstorming!$N$71,IF(L32=Brainstorming!$M$72,Brainstorming!$N$72,""))</f>
      </c>
    </row>
    <row r="33" spans="1:12" ht="12.75">
      <c r="A33" s="274"/>
      <c r="B33" s="9"/>
      <c r="C33" s="16"/>
      <c r="D33" s="14"/>
      <c r="E33" s="14"/>
      <c r="F33" s="14"/>
      <c r="G33" s="16"/>
      <c r="H33" s="9"/>
      <c r="I33" s="274"/>
      <c r="J33" s="57"/>
      <c r="K33" s="57"/>
      <c r="L33" s="57"/>
    </row>
    <row r="34" spans="1:12" ht="12.75">
      <c r="A34" s="275"/>
      <c r="B34" s="9"/>
      <c r="C34" s="9"/>
      <c r="D34" s="14"/>
      <c r="E34" s="14"/>
      <c r="F34" s="14"/>
      <c r="G34" s="9"/>
      <c r="H34" s="9"/>
      <c r="I34" s="275"/>
      <c r="J34" s="57"/>
      <c r="L34" s="57"/>
    </row>
    <row r="35" spans="1:13" ht="13.5" thickBot="1">
      <c r="A35" s="275"/>
      <c r="B35" s="9"/>
      <c r="C35" s="16"/>
      <c r="D35" s="14"/>
      <c r="E35" s="14"/>
      <c r="F35" s="14"/>
      <c r="G35" s="16"/>
      <c r="H35" s="9"/>
      <c r="I35" s="275"/>
      <c r="J35" s="296" t="s">
        <v>309</v>
      </c>
      <c r="K35" s="208"/>
      <c r="L35" s="225" t="s">
        <v>311</v>
      </c>
      <c r="M35" s="225"/>
    </row>
    <row r="36" spans="1:14" ht="13.5" thickBot="1">
      <c r="A36" s="275"/>
      <c r="B36" s="9"/>
      <c r="C36" s="9"/>
      <c r="D36" s="14"/>
      <c r="E36" s="14"/>
      <c r="F36" s="14"/>
      <c r="G36" s="9"/>
      <c r="H36" s="9"/>
      <c r="I36" s="275"/>
      <c r="J36" s="80" t="s">
        <v>319</v>
      </c>
      <c r="K36" s="80" t="s">
        <v>320</v>
      </c>
      <c r="L36" s="294" t="s">
        <v>312</v>
      </c>
      <c r="M36" s="295"/>
      <c r="N36" s="109">
        <v>6</v>
      </c>
    </row>
    <row r="37" spans="1:13" ht="13.5" thickBot="1">
      <c r="A37" s="276"/>
      <c r="B37" s="9"/>
      <c r="C37" s="16"/>
      <c r="D37" s="14"/>
      <c r="E37" s="14"/>
      <c r="F37" s="14"/>
      <c r="G37" s="16"/>
      <c r="H37" s="9"/>
      <c r="I37" s="276"/>
      <c r="J37" s="57">
        <f ca="1">INT(RAND()*16)+1</f>
        <v>7</v>
      </c>
      <c r="K37" s="57">
        <f ca="1">INT(RAND()*16)+1</f>
        <v>5</v>
      </c>
      <c r="L37">
        <f>IF(N36&gt;0,1,"")</f>
        <v>1</v>
      </c>
      <c r="M37" t="s">
        <v>313</v>
      </c>
    </row>
    <row r="38" spans="1:13" ht="13.5" thickBot="1">
      <c r="A38" s="8"/>
      <c r="B38" s="9"/>
      <c r="C38" s="9"/>
      <c r="D38" s="14"/>
      <c r="E38" s="14"/>
      <c r="F38" s="14"/>
      <c r="G38" s="9"/>
      <c r="H38" s="9"/>
      <c r="I38" s="10"/>
      <c r="J38" s="57">
        <f aca="true" ca="1" t="shared" si="2" ref="J38:K42">INT(RAND()*16)+1</f>
        <v>1</v>
      </c>
      <c r="K38" s="57">
        <f ca="1" t="shared" si="2"/>
        <v>4</v>
      </c>
      <c r="L38">
        <f>IF($N$36&gt;1,2,"")</f>
        <v>2</v>
      </c>
      <c r="M38" t="s">
        <v>314</v>
      </c>
    </row>
    <row r="39" spans="1:13" ht="12.75">
      <c r="A39" s="274"/>
      <c r="B39" s="9"/>
      <c r="C39" s="16"/>
      <c r="D39" s="14"/>
      <c r="E39" s="14"/>
      <c r="F39" s="14"/>
      <c r="G39" s="16"/>
      <c r="H39" s="9"/>
      <c r="I39" s="274"/>
      <c r="J39" s="57">
        <f ca="1" t="shared" si="2"/>
        <v>12</v>
      </c>
      <c r="K39" s="57">
        <f ca="1" t="shared" si="2"/>
        <v>15</v>
      </c>
      <c r="L39">
        <f>IF($N$36&gt;2,3,"")</f>
        <v>3</v>
      </c>
      <c r="M39" t="s">
        <v>315</v>
      </c>
    </row>
    <row r="40" spans="1:13" ht="12.75">
      <c r="A40" s="275"/>
      <c r="B40" s="9"/>
      <c r="C40" s="9"/>
      <c r="D40" s="14"/>
      <c r="E40" s="14"/>
      <c r="F40" s="14"/>
      <c r="G40" s="9"/>
      <c r="H40" s="9"/>
      <c r="I40" s="275"/>
      <c r="J40" s="57">
        <f ca="1" t="shared" si="2"/>
        <v>5</v>
      </c>
      <c r="K40" s="57">
        <f ca="1" t="shared" si="2"/>
        <v>16</v>
      </c>
      <c r="L40">
        <f>IF($N$36&gt;3,4,"")</f>
        <v>4</v>
      </c>
      <c r="M40" t="s">
        <v>316</v>
      </c>
    </row>
    <row r="41" spans="1:13" ht="12.75">
      <c r="A41" s="275"/>
      <c r="B41" s="9"/>
      <c r="C41" s="16"/>
      <c r="D41" s="14"/>
      <c r="E41" s="14"/>
      <c r="F41" s="14"/>
      <c r="G41" s="16"/>
      <c r="H41" s="9"/>
      <c r="I41" s="275"/>
      <c r="J41" s="57">
        <f ca="1" t="shared" si="2"/>
        <v>11</v>
      </c>
      <c r="K41" s="57">
        <f ca="1" t="shared" si="2"/>
        <v>7</v>
      </c>
      <c r="L41">
        <f>IF($N$36&gt;4,5,"")</f>
        <v>5</v>
      </c>
      <c r="M41" t="s">
        <v>317</v>
      </c>
    </row>
    <row r="42" spans="1:13" ht="12.75">
      <c r="A42" s="275"/>
      <c r="B42" s="9"/>
      <c r="C42" s="9"/>
      <c r="D42" s="14"/>
      <c r="E42" s="14"/>
      <c r="F42" s="14"/>
      <c r="G42" s="9"/>
      <c r="H42" s="9"/>
      <c r="I42" s="275"/>
      <c r="J42" s="57">
        <f ca="1" t="shared" si="2"/>
        <v>15</v>
      </c>
      <c r="K42" s="57">
        <f ca="1" t="shared" si="2"/>
        <v>4</v>
      </c>
      <c r="L42">
        <f>IF($N$36&gt;5,6,"")</f>
        <v>6</v>
      </c>
      <c r="M42" t="s">
        <v>318</v>
      </c>
    </row>
    <row r="43" spans="1:9" ht="13.5" thickBot="1">
      <c r="A43" s="276"/>
      <c r="B43" s="9"/>
      <c r="C43" s="16"/>
      <c r="D43" s="14"/>
      <c r="E43" s="14"/>
      <c r="F43" s="14"/>
      <c r="G43" s="16"/>
      <c r="H43" s="9"/>
      <c r="I43" s="276"/>
    </row>
    <row r="44" spans="1:9" ht="12.75">
      <c r="A44" s="8"/>
      <c r="B44" s="9"/>
      <c r="C44" s="9"/>
      <c r="D44" s="14"/>
      <c r="E44" s="14"/>
      <c r="F44" s="14"/>
      <c r="G44" s="9"/>
      <c r="H44" s="9"/>
      <c r="I44" s="10"/>
    </row>
    <row r="45" spans="1:9" ht="12.75">
      <c r="A45" s="8"/>
      <c r="B45" s="9"/>
      <c r="C45" s="16"/>
      <c r="D45" s="14"/>
      <c r="E45" s="14"/>
      <c r="F45" s="14"/>
      <c r="G45" s="16"/>
      <c r="H45" s="9"/>
      <c r="I45" s="10"/>
    </row>
    <row r="46" spans="1:9" ht="13.5" thickBot="1">
      <c r="A46" s="11"/>
      <c r="B46" s="12"/>
      <c r="C46" s="12"/>
      <c r="D46" s="15"/>
      <c r="E46" s="15"/>
      <c r="F46" s="15"/>
      <c r="G46" s="12"/>
      <c r="H46" s="12"/>
      <c r="I46" s="13"/>
    </row>
  </sheetData>
  <sheetProtection/>
  <mergeCells count="29">
    <mergeCell ref="L36:M36"/>
    <mergeCell ref="J35:K35"/>
    <mergeCell ref="J9:K9"/>
    <mergeCell ref="L17:M17"/>
    <mergeCell ref="L27:M27"/>
    <mergeCell ref="L35:M35"/>
    <mergeCell ref="H1:I4"/>
    <mergeCell ref="A39:A43"/>
    <mergeCell ref="I39:I43"/>
    <mergeCell ref="G26:G30"/>
    <mergeCell ref="G20:G24"/>
    <mergeCell ref="H20:H24"/>
    <mergeCell ref="I20:I24"/>
    <mergeCell ref="F20:F24"/>
    <mergeCell ref="A33:A37"/>
    <mergeCell ref="A1:B4"/>
    <mergeCell ref="C1:D4"/>
    <mergeCell ref="F1:G4"/>
    <mergeCell ref="A20:A24"/>
    <mergeCell ref="B20:B24"/>
    <mergeCell ref="C20:C24"/>
    <mergeCell ref="D20:D24"/>
    <mergeCell ref="I33:I37"/>
    <mergeCell ref="D25:F30"/>
    <mergeCell ref="A26:A30"/>
    <mergeCell ref="B26:B30"/>
    <mergeCell ref="I26:I30"/>
    <mergeCell ref="H26:H30"/>
    <mergeCell ref="C26:C30"/>
  </mergeCells>
  <printOptions/>
  <pageMargins left="0.787401575" right="0.787401575" top="0.984251969" bottom="0.984251969" header="0.4921259845" footer="0.4921259845"/>
  <pageSetup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GmbH &amp; Co.KG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bockpx</dc:creator>
  <cp:keywords/>
  <dc:description/>
  <cp:lastModifiedBy>Holydark</cp:lastModifiedBy>
  <cp:lastPrinted>2011-10-07T06:38:53Z</cp:lastPrinted>
  <dcterms:created xsi:type="dcterms:W3CDTF">2011-03-01T06:12:03Z</dcterms:created>
  <dcterms:modified xsi:type="dcterms:W3CDTF">2012-04-06T10:01:38Z</dcterms:modified>
  <cp:category/>
  <cp:version/>
  <cp:contentType/>
  <cp:contentStatus/>
</cp:coreProperties>
</file>